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s_ka\Desktop\Штатки\ВСЕ ШР 2025г\на 01.09.2025год\"/>
    </mc:Choice>
  </mc:AlternateContent>
  <xr:revisionPtr revIDLastSave="0" documentId="8_{76E72F47-8EB3-4F2A-9010-893CD714C4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штат на 01.01.25 обща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30" i="1" l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W39" i="1"/>
  <c r="R31" i="1"/>
  <c r="K48" i="1"/>
  <c r="L48" i="1" s="1"/>
  <c r="K41" i="1"/>
  <c r="L41" i="1" s="1"/>
  <c r="K27" i="1"/>
  <c r="L27" i="1" s="1"/>
  <c r="M48" i="1" l="1"/>
  <c r="N48" i="1" s="1"/>
  <c r="P41" i="1"/>
  <c r="Q41" i="1" s="1"/>
  <c r="M27" i="1"/>
  <c r="N27" i="1" s="1"/>
  <c r="Q48" i="1" l="1"/>
  <c r="U41" i="1"/>
  <c r="W41" i="1" s="1"/>
  <c r="Q27" i="1"/>
  <c r="U27" i="1" s="1"/>
  <c r="W27" i="1" s="1"/>
  <c r="U48" i="1" l="1"/>
  <c r="W48" i="1" s="1"/>
  <c r="K26" i="1" l="1"/>
  <c r="L26" i="1" s="1"/>
  <c r="V69" i="1"/>
  <c r="X69" i="1"/>
  <c r="M26" i="1" l="1"/>
  <c r="N26" i="1" s="1"/>
  <c r="Q26" i="1" s="1"/>
  <c r="U26" i="1" l="1"/>
  <c r="W26" i="1" s="1"/>
  <c r="H69" i="1" l="1"/>
  <c r="K37" i="1" l="1"/>
  <c r="L37" i="1" s="1"/>
  <c r="P37" i="1" s="1"/>
  <c r="Q37" i="1" l="1"/>
  <c r="K25" i="1"/>
  <c r="L25" i="1" s="1"/>
  <c r="T37" i="1" l="1"/>
  <c r="U37" i="1"/>
  <c r="M25" i="1"/>
  <c r="K45" i="1"/>
  <c r="W37" i="1" l="1"/>
  <c r="N25" i="1"/>
  <c r="Q25" i="1" s="1"/>
  <c r="S25" i="1" l="1"/>
  <c r="U25" i="1"/>
  <c r="W25" i="1" s="1"/>
  <c r="K32" i="1" l="1"/>
  <c r="L32" i="1" s="1"/>
  <c r="P32" i="1" s="1"/>
  <c r="Q32" i="1" l="1"/>
  <c r="W32" i="1" s="1"/>
  <c r="K56" i="1"/>
  <c r="L56" i="1" s="1"/>
  <c r="P56" i="1" s="1"/>
  <c r="Q56" i="1" l="1"/>
  <c r="U56" i="1" l="1"/>
  <c r="W56" i="1" s="1"/>
  <c r="K68" i="1"/>
  <c r="L68" i="1" s="1"/>
  <c r="P68" i="1" s="1"/>
  <c r="K67" i="1"/>
  <c r="L67" i="1" s="1"/>
  <c r="P67" i="1" s="1"/>
  <c r="K66" i="1"/>
  <c r="L66" i="1" s="1"/>
  <c r="P66" i="1" s="1"/>
  <c r="K65" i="1"/>
  <c r="L65" i="1" s="1"/>
  <c r="P65" i="1" s="1"/>
  <c r="K64" i="1"/>
  <c r="L64" i="1" s="1"/>
  <c r="P64" i="1" s="1"/>
  <c r="K63" i="1"/>
  <c r="L63" i="1" s="1"/>
  <c r="P63" i="1" s="1"/>
  <c r="K62" i="1"/>
  <c r="L62" i="1" s="1"/>
  <c r="P62" i="1" s="1"/>
  <c r="K61" i="1"/>
  <c r="L61" i="1" s="1"/>
  <c r="P61" i="1" s="1"/>
  <c r="K60" i="1"/>
  <c r="L60" i="1" s="1"/>
  <c r="P60" i="1" s="1"/>
  <c r="K59" i="1"/>
  <c r="L59" i="1" s="1"/>
  <c r="P59" i="1" s="1"/>
  <c r="K58" i="1"/>
  <c r="L58" i="1" s="1"/>
  <c r="P58" i="1" s="1"/>
  <c r="K57" i="1"/>
  <c r="L57" i="1" s="1"/>
  <c r="P57" i="1" s="1"/>
  <c r="K55" i="1"/>
  <c r="L55" i="1" s="1"/>
  <c r="P55" i="1" s="1"/>
  <c r="K54" i="1"/>
  <c r="L54" i="1" s="1"/>
  <c r="P54" i="1" s="1"/>
  <c r="K53" i="1"/>
  <c r="L53" i="1" s="1"/>
  <c r="K52" i="1"/>
  <c r="L52" i="1" s="1"/>
  <c r="P52" i="1" s="1"/>
  <c r="K51" i="1"/>
  <c r="L51" i="1" s="1"/>
  <c r="M51" i="1" s="1"/>
  <c r="N51" i="1" s="1"/>
  <c r="K50" i="1"/>
  <c r="L50" i="1" s="1"/>
  <c r="K49" i="1"/>
  <c r="L49" i="1" s="1"/>
  <c r="K47" i="1"/>
  <c r="L47" i="1" s="1"/>
  <c r="K46" i="1"/>
  <c r="L46" i="1" s="1"/>
  <c r="M46" i="1" s="1"/>
  <c r="N46" i="1" s="1"/>
  <c r="L45" i="1"/>
  <c r="K44" i="1"/>
  <c r="L44" i="1" s="1"/>
  <c r="M44" i="1" s="1"/>
  <c r="K43" i="1"/>
  <c r="K42" i="1"/>
  <c r="L42" i="1" s="1"/>
  <c r="O42" i="1" s="1"/>
  <c r="K40" i="1"/>
  <c r="L40" i="1" s="1"/>
  <c r="M40" i="1" s="1"/>
  <c r="N40" i="1" s="1"/>
  <c r="K39" i="1"/>
  <c r="L39" i="1" s="1"/>
  <c r="K38" i="1"/>
  <c r="L38" i="1" s="1"/>
  <c r="M38" i="1" s="1"/>
  <c r="N38" i="1" s="1"/>
  <c r="K36" i="1"/>
  <c r="L36" i="1" s="1"/>
  <c r="K35" i="1"/>
  <c r="K34" i="1"/>
  <c r="L34" i="1" s="1"/>
  <c r="P34" i="1" s="1"/>
  <c r="K33" i="1"/>
  <c r="L33" i="1" s="1"/>
  <c r="P33" i="1" s="1"/>
  <c r="K31" i="1"/>
  <c r="L31" i="1" s="1"/>
  <c r="K30" i="1"/>
  <c r="L30" i="1" s="1"/>
  <c r="K29" i="1"/>
  <c r="L29" i="1" s="1"/>
  <c r="K28" i="1"/>
  <c r="L28" i="1" s="1"/>
  <c r="M28" i="1" s="1"/>
  <c r="K24" i="1"/>
  <c r="L24" i="1" s="1"/>
  <c r="K23" i="1"/>
  <c r="L23" i="1" s="1"/>
  <c r="K22" i="1"/>
  <c r="P53" i="1" l="1"/>
  <c r="P69" i="1" s="1"/>
  <c r="L43" i="1"/>
  <c r="K69" i="1"/>
  <c r="L35" i="1"/>
  <c r="M24" i="1"/>
  <c r="N24" i="1" s="1"/>
  <c r="Q24" i="1" s="1"/>
  <c r="M29" i="1"/>
  <c r="M23" i="1"/>
  <c r="M30" i="1"/>
  <c r="N30" i="1" s="1"/>
  <c r="M49" i="1"/>
  <c r="N49" i="1" s="1"/>
  <c r="Q49" i="1" s="1"/>
  <c r="N28" i="1"/>
  <c r="Q28" i="1" s="1"/>
  <c r="M31" i="1"/>
  <c r="N31" i="1" s="1"/>
  <c r="Q33" i="1"/>
  <c r="M36" i="1"/>
  <c r="Q53" i="1"/>
  <c r="Q57" i="1"/>
  <c r="Q61" i="1"/>
  <c r="Q65" i="1"/>
  <c r="L22" i="1"/>
  <c r="L69" i="1" s="1"/>
  <c r="M39" i="1"/>
  <c r="M45" i="1"/>
  <c r="M47" i="1"/>
  <c r="M50" i="1"/>
  <c r="N50" i="1" s="1"/>
  <c r="Q50" i="1" s="1"/>
  <c r="Q52" i="1"/>
  <c r="Q60" i="1"/>
  <c r="Q64" i="1"/>
  <c r="M22" i="1"/>
  <c r="Q34" i="1"/>
  <c r="N44" i="1"/>
  <c r="Q44" i="1" s="1"/>
  <c r="Q54" i="1"/>
  <c r="Q55" i="1"/>
  <c r="Q58" i="1"/>
  <c r="Q59" i="1"/>
  <c r="Q62" i="1"/>
  <c r="Q63" i="1"/>
  <c r="Q66" i="1"/>
  <c r="Q67" i="1"/>
  <c r="Q38" i="1"/>
  <c r="Q40" i="1"/>
  <c r="Q46" i="1"/>
  <c r="Q51" i="1"/>
  <c r="S24" i="1" l="1"/>
  <c r="S69" i="1" s="1"/>
  <c r="T33" i="1"/>
  <c r="T69" i="1" s="1"/>
  <c r="O43" i="1"/>
  <c r="O69" i="1" s="1"/>
  <c r="Q68" i="1"/>
  <c r="N45" i="1"/>
  <c r="M35" i="1"/>
  <c r="N35" i="1" s="1"/>
  <c r="N29" i="1"/>
  <c r="Q29" i="1" s="1"/>
  <c r="U55" i="1"/>
  <c r="W55" i="1" s="1"/>
  <c r="U64" i="1"/>
  <c r="W64" i="1" s="1"/>
  <c r="U34" i="1"/>
  <c r="W34" i="1" s="1"/>
  <c r="U49" i="1"/>
  <c r="W49" i="1" s="1"/>
  <c r="U65" i="1"/>
  <c r="W65" i="1" s="1"/>
  <c r="U53" i="1"/>
  <c r="U63" i="1"/>
  <c r="W63" i="1" s="1"/>
  <c r="U50" i="1"/>
  <c r="W50" i="1" s="1"/>
  <c r="U67" i="1"/>
  <c r="W67" i="1" s="1"/>
  <c r="U59" i="1"/>
  <c r="W59" i="1" s="1"/>
  <c r="R44" i="1"/>
  <c r="U44" i="1"/>
  <c r="U61" i="1"/>
  <c r="W61" i="1" s="1"/>
  <c r="U24" i="1"/>
  <c r="W24" i="1" s="1"/>
  <c r="U46" i="1"/>
  <c r="R46" i="1"/>
  <c r="U58" i="1"/>
  <c r="W58" i="1" s="1"/>
  <c r="U40" i="1"/>
  <c r="R40" i="1"/>
  <c r="W40" i="1" s="1"/>
  <c r="U52" i="1"/>
  <c r="W52" i="1" s="1"/>
  <c r="N36" i="1"/>
  <c r="Q36" i="1" s="1"/>
  <c r="U54" i="1"/>
  <c r="W54" i="1" s="1"/>
  <c r="N23" i="1"/>
  <c r="U66" i="1"/>
  <c r="W66" i="1" s="1"/>
  <c r="N39" i="1"/>
  <c r="Q39" i="1" s="1"/>
  <c r="U60" i="1"/>
  <c r="W60" i="1" s="1"/>
  <c r="U57" i="1"/>
  <c r="W57" i="1" s="1"/>
  <c r="Q31" i="1"/>
  <c r="U38" i="1"/>
  <c r="W38" i="1" s="1"/>
  <c r="U62" i="1"/>
  <c r="W62" i="1" s="1"/>
  <c r="N47" i="1"/>
  <c r="Q47" i="1" s="1"/>
  <c r="U51" i="1"/>
  <c r="W51" i="1" s="1"/>
  <c r="Q42" i="1"/>
  <c r="Q30" i="1"/>
  <c r="N22" i="1"/>
  <c r="U33" i="1"/>
  <c r="R28" i="1"/>
  <c r="U28" i="1"/>
  <c r="W46" i="1" l="1"/>
  <c r="N69" i="1"/>
  <c r="W28" i="1"/>
  <c r="W44" i="1"/>
  <c r="W33" i="1"/>
  <c r="M69" i="1"/>
  <c r="W53" i="1"/>
  <c r="R30" i="1"/>
  <c r="U68" i="1"/>
  <c r="W68" i="1" s="1"/>
  <c r="R39" i="1"/>
  <c r="Q43" i="1"/>
  <c r="W43" i="1" s="1"/>
  <c r="Q23" i="1"/>
  <c r="Q45" i="1"/>
  <c r="Q35" i="1"/>
  <c r="U29" i="1"/>
  <c r="W29" i="1" s="1"/>
  <c r="R36" i="1"/>
  <c r="W36" i="1" s="1"/>
  <c r="U39" i="1"/>
  <c r="U30" i="1"/>
  <c r="R47" i="1"/>
  <c r="W47" i="1" s="1"/>
  <c r="Q22" i="1"/>
  <c r="U42" i="1"/>
  <c r="W42" i="1" s="1"/>
  <c r="U31" i="1"/>
  <c r="W31" i="1" s="1"/>
  <c r="R23" i="1" l="1"/>
  <c r="W23" i="1"/>
  <c r="Q69" i="1"/>
  <c r="R45" i="1"/>
  <c r="W45" i="1" s="1"/>
  <c r="R35" i="1"/>
  <c r="U35" i="1"/>
  <c r="U22" i="1"/>
  <c r="U69" i="1" s="1"/>
  <c r="W35" i="1" l="1"/>
  <c r="W22" i="1"/>
  <c r="R69" i="1"/>
  <c r="Y22" i="1" l="1"/>
  <c r="Y69" i="1" s="1"/>
  <c r="W69" i="1"/>
</calcChain>
</file>

<file path=xl/sharedStrings.xml><?xml version="1.0" encoding="utf-8"?>
<sst xmlns="http://schemas.openxmlformats.org/spreadsheetml/2006/main" count="275" uniqueCount="214">
  <si>
    <t>"СОГЛАСОВАНО"</t>
  </si>
  <si>
    <t>"УТВЕРЖДАЮ"</t>
  </si>
  <si>
    <t xml:space="preserve">Руководитель ГУ Отдел образования </t>
  </si>
  <si>
    <t>штат в кол-ве : 44,6 ед</t>
  </si>
  <si>
    <t xml:space="preserve">по Атбасарскому району </t>
  </si>
  <si>
    <t>управления образования Акмолинской области</t>
  </si>
  <si>
    <t xml:space="preserve">города Атбасар при отделе образования по </t>
  </si>
  <si>
    <t xml:space="preserve">Атбасарскому району управления образования </t>
  </si>
  <si>
    <t>Акмолинской области"</t>
  </si>
  <si>
    <t xml:space="preserve">     Штатное расписание </t>
  </si>
  <si>
    <t>руководящих работников, административно-хозяйственного, учебно-вспомогательного и  обслуживающего персонала</t>
  </si>
  <si>
    <t>ГККП "Ясли-сад "Карлыгаш" г.Атбасар при отделе образования по Атбасарскому району управления образования Акмолинской области</t>
  </si>
  <si>
    <t>№ п/п</t>
  </si>
  <si>
    <t>Наименование должностей</t>
  </si>
  <si>
    <t>Ф.И.О.</t>
  </si>
  <si>
    <t>Образование</t>
  </si>
  <si>
    <t>Категория/ Педмастерство</t>
  </si>
  <si>
    <t>Стаж</t>
  </si>
  <si>
    <t>Блок/ разряд</t>
  </si>
  <si>
    <t>Кол-во ставок</t>
  </si>
  <si>
    <t>Коэф.</t>
  </si>
  <si>
    <t>БДО</t>
  </si>
  <si>
    <t>Тарифная ставка</t>
  </si>
  <si>
    <t xml:space="preserve">Должностной оклад </t>
  </si>
  <si>
    <t>Увеличение оклада 100%</t>
  </si>
  <si>
    <t>Должностной оклад в месяц</t>
  </si>
  <si>
    <t>за квал.категорию Педагог-модератор 30%</t>
  </si>
  <si>
    <t>за квал.категорию Педагог-эксперт   35%</t>
  </si>
  <si>
    <t>Надбавки и доплаты</t>
  </si>
  <si>
    <t>Итого начислено в месяц</t>
  </si>
  <si>
    <t>Замещение</t>
  </si>
  <si>
    <t>Всего за год</t>
  </si>
  <si>
    <t>Сумма за особые условия труда 10%</t>
  </si>
  <si>
    <t>За вредные условия труда</t>
  </si>
  <si>
    <t>Заведующая</t>
  </si>
  <si>
    <t>без категории</t>
  </si>
  <si>
    <t>А1 3-1</t>
  </si>
  <si>
    <t>Преподаватель ИЗО</t>
  </si>
  <si>
    <t>Музыкальный руководитель</t>
  </si>
  <si>
    <t>АКАТОВА АЙГУЛЬ АЛТЫНБЕКОВНА</t>
  </si>
  <si>
    <t>Высшее,Целиноградский педагогический институт им. С.Сейфуллина диплом по специальности музыка и педагогика, ЖБ№0048618 от 30.05.2019г</t>
  </si>
  <si>
    <t xml:space="preserve">Воспитатель </t>
  </si>
  <si>
    <t>B4-4</t>
  </si>
  <si>
    <t>БАЙМАГАМБЕТОВА КУМИС ОРАЗБЕКОВНА</t>
  </si>
  <si>
    <t>B3-3</t>
  </si>
  <si>
    <t xml:space="preserve">Воспитатель  </t>
  </si>
  <si>
    <t>Воспитатель</t>
  </si>
  <si>
    <t xml:space="preserve">БАШЕНОВА САЛТАНАТ КУАНДЫКОВНА </t>
  </si>
  <si>
    <t>Высшее,  Аркалыкский пед. институт им.И.Алтынсарина, диплом по специальности русский язык и литература в школах с нерусским языком обучения, ЖБ№0071226 от 30.12.2010г</t>
  </si>
  <si>
    <t>В3-4</t>
  </si>
  <si>
    <t>учитель каз.яз.</t>
  </si>
  <si>
    <t>БУЛЕГЕНОВА САНДУГАШ БАУЫРЖАНОВНА</t>
  </si>
  <si>
    <t>высшее, Академия Кокше, диплом по специальности "Казахский язык и литература", ЖБ-Б№0548284 от 10.07.2013г</t>
  </si>
  <si>
    <t>Бухгалтер</t>
  </si>
  <si>
    <t>ЖАКСЫБАЕВА АЛМАГУЛЬ САЛИМЖАНОВНА</t>
  </si>
  <si>
    <t>Высшее, Кокшетауский университет, диплом по специальности "Бухгалтерский учет и аудит", ЖБ№0556634 от 19.03.2005г.</t>
  </si>
  <si>
    <t>С2</t>
  </si>
  <si>
    <t>Спец.по гос.закупкам</t>
  </si>
  <si>
    <t>Зав.хоз</t>
  </si>
  <si>
    <t>ЖАКУПОВА ГУЛНАР КЫДЫРМОВНА</t>
  </si>
  <si>
    <t>Средне-специальное, экономист-бухгалтер,  КЭТ и СПП г.Астаны диплом по специальности "экономика, бухгалтерский учет и аудит" , ОАБ№0346933 от 22.06.2005г.</t>
  </si>
  <si>
    <t>C3</t>
  </si>
  <si>
    <t>ЖАНАБЕКОВА ФАРИДА ДОСБОЛОВНА</t>
  </si>
  <si>
    <t>Высшее, Кокшетауский университет им.А.Мырзахметова, диплом по специальности "Педагогика и методика начального обучения", ЖБ-Б№0573453 от 09.07.2013г</t>
  </si>
  <si>
    <t>B3-2</t>
  </si>
  <si>
    <t xml:space="preserve">педагог. доп. образ. (педогог.работехники)  </t>
  </si>
  <si>
    <t>КАБДУЛЛИНА БАГДАТ БАХТЫГЕЛЬДИНОВНА</t>
  </si>
  <si>
    <t>Высшее, Кошетауский университет, диплом по специальности "Дошкольное обучение и воспитание", ЖБ№0123659 от 05.05.2009г.</t>
  </si>
  <si>
    <t>B3-4</t>
  </si>
  <si>
    <t>КАСЕНОВА АНАРХАН ЖАМШИТОВНА</t>
  </si>
  <si>
    <t>Высшее, ЦГПИ им.С.Сейфуллина, диплом по специальности "Педагогика и методика начального обучения", ЖБ№0050463 от 22.06.2001г</t>
  </si>
  <si>
    <t>Педагог-модератор 23.12.2020г.№28</t>
  </si>
  <si>
    <t>КОПБАЕВА ЖАННА ЖАЛАБАЕВНА</t>
  </si>
  <si>
    <t>Высшее, Кокшетауский университет им.А.Мырхахметова, диплом по специальности "Педагогика и методика начального обучения", ЖБ-Б№0883853 от 12.06.2015г</t>
  </si>
  <si>
    <t>Воспитатель  санатор.гр</t>
  </si>
  <si>
    <t>КУРСАУБАЕВА МАДИНА ТЫНЫШТЫКПАЕВНА</t>
  </si>
  <si>
    <t>Высшее, Аркалыкский государственный педагогический институт им.И.Алтынсарина диплом по специальности  "Дошкольное обучения и воспитания" ЖБ-Б№0767067 от 28.06.2014г</t>
  </si>
  <si>
    <t>Медсестра</t>
  </si>
  <si>
    <t>ЛЕБЕДЕВА ИРИНА АЛЕКСЕЕВНА</t>
  </si>
  <si>
    <t>средне-специальное,  Атбасарское медицинское училище, диплом по специальности фельдшер, ДT №275365от 03.03.1986г.</t>
  </si>
  <si>
    <t>Диет.сестра</t>
  </si>
  <si>
    <t>МЕНДЫБАЕВА ЛАЗЗАТ ОРАЛБАЕВНА</t>
  </si>
  <si>
    <t>Средне-специальное, колледж при учреждении академия "Кокше", диплом по специальности "Дошкольноеобучение  и воспитание", ТКБ№0409534 от 12.05.2014г</t>
  </si>
  <si>
    <t>B4-3</t>
  </si>
  <si>
    <t>Методист</t>
  </si>
  <si>
    <t>Педагог психолог</t>
  </si>
  <si>
    <t>МУХАМЕДЖАНОВА РОЗА ИМАНГАЛИЕВНА</t>
  </si>
  <si>
    <t>Высшее, Кокшетауский университет, диплом по специальности "Педагогика и психология", ЖБ№0123257 от 04.05.2009г</t>
  </si>
  <si>
    <t>В4-4</t>
  </si>
  <si>
    <t>Переводчик</t>
  </si>
  <si>
    <t>C2</t>
  </si>
  <si>
    <t>Секретарь</t>
  </si>
  <si>
    <t>D</t>
  </si>
  <si>
    <t>ТАЙКЕНОВА ДАРИЯ ТОЛЕШОВНА</t>
  </si>
  <si>
    <t>Помощник воспитателя</t>
  </si>
  <si>
    <t>БИМЕНДИНА АЛЬБИНА КАЙРАТОВНА</t>
  </si>
  <si>
    <t>Среднее образования, Лозовская средняя школа НОБ №0763751 от 19.06.2012г.</t>
  </si>
  <si>
    <t>ЛАЗАРЕНКО ВИКТОРИЯ СЕРГЕЕВНА</t>
  </si>
  <si>
    <t>среднее образование. Атбасарская вспомогательная школа-интернат, св-во №0000220 от 02.06.2000г</t>
  </si>
  <si>
    <t>Высшее, Аркалыкский государственный педагогический институт им.И.Алтынсарина диплом по специальности  "Русский язык и литература в казахской школе" ЖБ-П №0052063от 30.06.1995г</t>
  </si>
  <si>
    <t>Кух.рабочая</t>
  </si>
  <si>
    <t>2 разряд</t>
  </si>
  <si>
    <t>Повар</t>
  </si>
  <si>
    <t>БАТЫШЕВА ЖАНАГУЛЬ БЕЙСЕМБАЕВНА</t>
  </si>
  <si>
    <t>Среднее,  специалист предприятий питания 5-го разряда, ГУ"Профессиональный лицей №9" г.Атбасар, свидетельство  по специальности "Специалист предприятий питание", КБ№0213228 от 09.04.2012г</t>
  </si>
  <si>
    <t>5 разряд</t>
  </si>
  <si>
    <t>НУРГАЛИЕВА САУЛЕ ТОКТАРБАЕВНА</t>
  </si>
  <si>
    <t>Средне-специальное, повар 4-го разряда, Затобольское СПТУ-9 Костанайской области, диплом по специальности "Повар", E №182760 от 19.05.1995г</t>
  </si>
  <si>
    <t>4 разряд</t>
  </si>
  <si>
    <t>3 разряд</t>
  </si>
  <si>
    <t>Кастелянша</t>
  </si>
  <si>
    <t>НАЗАРОВА ГУЛЬНАР НЫГИМЕТЖАНОВНА</t>
  </si>
  <si>
    <t>Высшее, Казахская академия транспорта и коммуникаций им.М.Тынышпаева, инженер-экономист ЖБ 0619263 от 26.05.2005г</t>
  </si>
  <si>
    <t>Оператор стиральных машин</t>
  </si>
  <si>
    <t>Уборщик служебных помещений</t>
  </si>
  <si>
    <t>КАРМАНОВСКАЯ ИРИНА ВАСИЛЬЕВНА</t>
  </si>
  <si>
    <t>спедне-специальное, Атбасарское СПТУ-17 профессионально-тех.обучение, повар-кулинар 4разряд Б №315746 от 28.06.1990г</t>
  </si>
  <si>
    <t>Электромонтер</t>
  </si>
  <si>
    <t>БЕГАЛИНОВ ЕРБОЛ КАБИБУЛОВИЧ</t>
  </si>
  <si>
    <t>Высшее,Казахский аграрный университет им.С.Сейфуллина по специальности Электроэнергетические системы и сети.ЖБ№0012411 от 03.07.2008г</t>
  </si>
  <si>
    <t>Рабочий</t>
  </si>
  <si>
    <t>Дворник</t>
  </si>
  <si>
    <t>Итого:</t>
  </si>
  <si>
    <t>Бухгалтер Я/ сада _______________Жаксыбаева А.С.</t>
  </si>
  <si>
    <t>1 разряд</t>
  </si>
  <si>
    <t>НУРКАНОВА КЕНЖИГУЛЬ БАЗЫЛЖАНОВНА</t>
  </si>
  <si>
    <t>Средняя школа Ново-мариковка</t>
  </si>
  <si>
    <t>В3-3</t>
  </si>
  <si>
    <t>Увеличение оклада 134%</t>
  </si>
  <si>
    <t>Увеличение оклада 30%</t>
  </si>
  <si>
    <t>ТОКЕНОВА ГАЛИЯ ЕРГАЗИЕВНА</t>
  </si>
  <si>
    <t>высшая категория  от 10.03.2017г</t>
  </si>
  <si>
    <t>B4-1</t>
  </si>
  <si>
    <t>ВАКАНСИЯ</t>
  </si>
  <si>
    <t>______________________Наймушина Н.Г.</t>
  </si>
  <si>
    <t>ЖҰМАИН ДИНАРА ТАСБУЛАТҚЫЗЫ</t>
  </si>
  <si>
    <t>Высшее, Кокшетауский университет им.А.Мырзахметова, диплом по специальности "Учет и аудит" ЖБ-Б№0401238 от 09.07.2012г</t>
  </si>
  <si>
    <t>САЙЛАУБАЕВА АЙНАГУЛЬ МАРАТОВНА</t>
  </si>
  <si>
    <t xml:space="preserve">  педагог-модератор 09.12.2021г №01-04/48</t>
  </si>
  <si>
    <t xml:space="preserve"> педагог-модератор 09.12.2021г №01-04/48</t>
  </si>
  <si>
    <t xml:space="preserve">Помощник воспитателя </t>
  </si>
  <si>
    <t>КАРМАНОВСКАЯ ЮЛИЯ АЛЕКСАНДРОВНА</t>
  </si>
  <si>
    <t>БОРАМБАЕВА МАДИНА КАЙРАТОВНА</t>
  </si>
  <si>
    <t>Средне-специальное, ГУ"Профессиональный лицей №9"г.Атбасар, диплом по специальности "Продавец,контролер-кассир. ТКБ№0324822 от27.06.2012г</t>
  </si>
  <si>
    <t>Средне-специальное,Учреждения колледж "Зерен",диплом по специальности "Начальное образование", ТКБ№0853641 от29.06.2016г.</t>
  </si>
  <si>
    <t>12л0м</t>
  </si>
  <si>
    <t>1г6м</t>
  </si>
  <si>
    <t>ОМУРЗАКОВА СЫМБАТ СУЛТАНСЕИТОВНА</t>
  </si>
  <si>
    <t>Средне-специальное, Аркалыкское кооперативное профессиональное-техническое училище,диплом по специальности "Повар-кондитер" 3разряда, B №268255 от10.02.1993г</t>
  </si>
  <si>
    <t>КУЦЕВА ЕЛЕНА ИОСИФОВНА</t>
  </si>
  <si>
    <t>Высшее,Кокшетауский университет им.А.Мырзахметова, диплом по специальности "Дизайн" ЖБ№0197165 от 02.07.2009г.</t>
  </si>
  <si>
    <t>Средне-специальное, учреждение "Высший казахский гуманитарно-технический колледж" диплом по специальности "Дошкольное воспитание и обучение", ТКБ№1954575 от 23.06.2023г</t>
  </si>
  <si>
    <t>"____"____________2025год</t>
  </si>
  <si>
    <t>"______" __________________2025год</t>
  </si>
  <si>
    <t>Доплата к окладу 100%</t>
  </si>
  <si>
    <t>МАЖИТОВ КАЙЫРЖАН ЖАМБУЛОВИЧ</t>
  </si>
  <si>
    <t xml:space="preserve">среднее образование, Смирновская средняя школа </t>
  </si>
  <si>
    <t>на 1 сентября  2025 года</t>
  </si>
  <si>
    <t>и.о. Заведующей  ГККП "Ясли-сад "Карлыгаш"</t>
  </si>
  <si>
    <t>________________Касенова А.Ж.</t>
  </si>
  <si>
    <t>39л9м</t>
  </si>
  <si>
    <t>30л10м</t>
  </si>
  <si>
    <t>17л5м</t>
  </si>
  <si>
    <t xml:space="preserve"> 2г0м</t>
  </si>
  <si>
    <t>14л8м</t>
  </si>
  <si>
    <t>12л9м</t>
  </si>
  <si>
    <t>10л5м</t>
  </si>
  <si>
    <t>22г11м</t>
  </si>
  <si>
    <t>0л9м</t>
  </si>
  <si>
    <t>18л9м</t>
  </si>
  <si>
    <t>12л10м</t>
  </si>
  <si>
    <t>12л8м</t>
  </si>
  <si>
    <t>32л0м</t>
  </si>
  <si>
    <t>26г9м</t>
  </si>
  <si>
    <t>B2-3</t>
  </si>
  <si>
    <t>21л0м</t>
  </si>
  <si>
    <t>7г7м</t>
  </si>
  <si>
    <t>5г7м</t>
  </si>
  <si>
    <t>7л11м</t>
  </si>
  <si>
    <t>3г9м</t>
  </si>
  <si>
    <t>2г2м</t>
  </si>
  <si>
    <t>3г8м</t>
  </si>
  <si>
    <t>6л3м</t>
  </si>
  <si>
    <t>ЛАВРЕНТЬЕВА ЛЮБОВЬ ПЕТРОВНА</t>
  </si>
  <si>
    <t>Средне-специальное, Атбасарский технический лицей№9,по специальности Повар-кондитер,продавец.КТД-II №0170540 от 30.06.2000г</t>
  </si>
  <si>
    <t>ШИЛОВА ТАТЬЯНА ИВАНОВНА</t>
  </si>
  <si>
    <t>Средне-специальное, Целиноградское пед.училище, диплом по специальности"Дошкольное воспитание"МТ-1№111357 от 29.12.1988г</t>
  </si>
  <si>
    <t>17л9м</t>
  </si>
  <si>
    <t>БАБЕНКО ЮЛИЯ АЛЕКСАНДРОВНА</t>
  </si>
  <si>
    <t>средне- специальное, ГККП"Аграрно-индустриальный колледж"г.Атбасар.по специальности парикмахерское искусство и декоративная косметика.ТКБ№0591287 от 30.06.2014г</t>
  </si>
  <si>
    <t>0л0м</t>
  </si>
  <si>
    <t>МУКУШЕВА РЫСКУЛЬ АСКАРОВНА</t>
  </si>
  <si>
    <t>АШИРБЕКОВА ДАМИРА ЕРЛАНОВНА</t>
  </si>
  <si>
    <t>Средне-специальное, Учреждения Кокшетауский колледж "Арна", диплом по специальности "Начальное образование", ТКБ№1048205 от 16.06.2017г</t>
  </si>
  <si>
    <t>9л7м</t>
  </si>
  <si>
    <t>4г9м</t>
  </si>
  <si>
    <t>АЛИМОВА МЕРУЕРТ ТОЛЕУБЕКОВНА</t>
  </si>
  <si>
    <t>3г11м</t>
  </si>
  <si>
    <t>Высшее, Кокшетауский университет им.А.Мырзахметова, диплом по специальности"Дошкольное обучение и воспитание" BD №00019255783 от 14.07.2021г</t>
  </si>
  <si>
    <t xml:space="preserve">Педагог -эксперт №02-03/512 14.08.2025г </t>
  </si>
  <si>
    <t>Высшее, Аркалыкский государственный педагогический институт им.И.Алтынсарина диплом по специальности  "Биология и география" ЖБ0264873 от 21.06.2002, Средне-спец "Высший педагогический колледж г.Щучинск" Дошкольное воспитание и обучение ТКБ №1606775 от 30.06.2021г</t>
  </si>
  <si>
    <t>педагог-модератор № 01-04/74 от 09.09.2024г</t>
  </si>
  <si>
    <t>Педагог-модератор №01-04/43-1 от06.06.2025г</t>
  </si>
  <si>
    <t>педагог-модератор№01-04/43-1 от 06.06.2025г</t>
  </si>
  <si>
    <t>Педагог-модератор№02-03/278-1 от 01.09.2023</t>
  </si>
  <si>
    <t>Средне-специальное, Частное учреждение "Колледж Зерек" диплом по специальности "Дошкольное воспитание и обучение" ТКБ №0082923 от 25.06.2015г, Высшее "Костанайского социально-технического университета им.Зулхарнай Алдамжар спец.Педогог-психолог" ЖБ-Б№1423250 от 05.07.2019г</t>
  </si>
  <si>
    <t>средне-специальное, Учреждение Академия "Кокше"колледж ВМКГЗ, диплом по специальности "Дошкольное воспитание и обучение", ТКБ№1174505 от 26.06.2019г</t>
  </si>
  <si>
    <t xml:space="preserve"> Воспитатель</t>
  </si>
  <si>
    <t>СМАГУЛОВА ИЗАУРА ИСАТАЕВНА</t>
  </si>
  <si>
    <t>Средне-специальное,Учреждение "Многопрофильный колледж гражданской защиты" по специальности Воспитатель дошкольных организаций ТКБ№1582992 от 25.06.2021г</t>
  </si>
  <si>
    <t>1г8м</t>
  </si>
  <si>
    <t>педагог-модератор№01-04/74 от09.09.2024г</t>
  </si>
  <si>
    <t>Педагог-модератор №02-03/368 20.07.2023</t>
  </si>
  <si>
    <t>с мес.ФЗП 108337293,47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</si>
</sst>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2" fillId="0" borderId="0" xfId="1" applyFont="1" applyAlignment="1"/>
    <xf numFmtId="0" fontId="2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2" borderId="0" xfId="1" applyFont="1" applyFill="1" applyAlignment="1">
      <alignment horizontal="center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justify" wrapText="1"/>
    </xf>
    <xf numFmtId="0" fontId="4" fillId="2" borderId="1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horizontal="left" vertical="justify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/>
    </xf>
    <xf numFmtId="2" fontId="3" fillId="2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justify"/>
    </xf>
    <xf numFmtId="0" fontId="4" fillId="2" borderId="1" xfId="1" applyFont="1" applyFill="1" applyBorder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horizontal="center" vertical="center"/>
    </xf>
    <xf numFmtId="0" fontId="3" fillId="0" borderId="0" xfId="1" applyFont="1" applyAlignment="1">
      <alignment wrapText="1"/>
    </xf>
    <xf numFmtId="164" fontId="3" fillId="0" borderId="0" xfId="1" applyNumberFormat="1" applyFont="1"/>
    <xf numFmtId="0" fontId="3" fillId="2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3" fillId="0" borderId="2" xfId="1" applyFont="1" applyBorder="1" applyAlignment="1">
      <alignment horizontal="center" vertical="justify"/>
    </xf>
    <xf numFmtId="0" fontId="4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1" applyFont="1" applyBorder="1" applyAlignment="1">
      <alignment vertical="justify"/>
    </xf>
    <xf numFmtId="0" fontId="3" fillId="0" borderId="1" xfId="1" applyFont="1" applyBorder="1" applyAlignment="1">
      <alignment vertical="justify"/>
    </xf>
    <xf numFmtId="0" fontId="3" fillId="0" borderId="1" xfId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justify" wrapText="1"/>
    </xf>
    <xf numFmtId="0" fontId="4" fillId="2" borderId="2" xfId="0" applyFont="1" applyFill="1" applyBorder="1" applyAlignment="1">
      <alignment vertical="justify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justify"/>
    </xf>
    <xf numFmtId="2" fontId="3" fillId="2" borderId="1" xfId="1" applyNumberFormat="1" applyFont="1" applyFill="1" applyBorder="1" applyAlignment="1">
      <alignment horizontal="center" vertical="center" wrapText="1"/>
    </xf>
    <xf numFmtId="2" fontId="3" fillId="0" borderId="0" xfId="1" applyNumberFormat="1" applyFont="1"/>
    <xf numFmtId="2" fontId="2" fillId="0" borderId="0" xfId="1" applyNumberFormat="1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justify"/>
    </xf>
    <xf numFmtId="0" fontId="4" fillId="2" borderId="5" xfId="0" applyFont="1" applyFill="1" applyBorder="1" applyAlignment="1">
      <alignment vertical="center" wrapText="1"/>
    </xf>
    <xf numFmtId="0" fontId="3" fillId="0" borderId="6" xfId="1" applyFont="1" applyBorder="1" applyAlignment="1">
      <alignment vertical="justify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justify" wrapText="1"/>
    </xf>
    <xf numFmtId="0" fontId="3" fillId="0" borderId="1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/>
    </xf>
    <xf numFmtId="164" fontId="3" fillId="2" borderId="5" xfId="1" applyNumberFormat="1" applyFont="1" applyFill="1" applyBorder="1" applyAlignment="1">
      <alignment horizontal="center" vertical="center"/>
    </xf>
    <xf numFmtId="2" fontId="3" fillId="2" borderId="2" xfId="1" applyNumberFormat="1" applyFont="1" applyFill="1" applyBorder="1" applyAlignment="1">
      <alignment horizontal="center" vertical="center" wrapText="1"/>
    </xf>
    <xf numFmtId="2" fontId="3" fillId="2" borderId="5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justify"/>
    </xf>
    <xf numFmtId="0" fontId="3" fillId="0" borderId="5" xfId="1" applyFont="1" applyBorder="1" applyAlignment="1">
      <alignment horizontal="center" vertical="justify"/>
    </xf>
    <xf numFmtId="0" fontId="4" fillId="2" borderId="2" xfId="0" applyFont="1" applyFill="1" applyBorder="1" applyAlignment="1">
      <alignment vertical="justify" wrapText="1"/>
    </xf>
    <xf numFmtId="0" fontId="4" fillId="2" borderId="5" xfId="0" applyFont="1" applyFill="1" applyBorder="1" applyAlignment="1">
      <alignment vertical="justify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justify" wrapText="1"/>
    </xf>
    <xf numFmtId="0" fontId="4" fillId="2" borderId="5" xfId="0" applyFont="1" applyFill="1" applyBorder="1" applyAlignment="1">
      <alignment horizontal="left" vertical="justify" wrapText="1"/>
    </xf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/>
    </xf>
    <xf numFmtId="0" fontId="5" fillId="0" borderId="0" xfId="1" applyFont="1" applyAlignment="1">
      <alignment horizontal="left"/>
    </xf>
    <xf numFmtId="0" fontId="3" fillId="0" borderId="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/>
    </xf>
  </cellXfs>
  <cellStyles count="2">
    <cellStyle name="Обычный" xfId="0" builtinId="0"/>
    <cellStyle name="Обычный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Y75"/>
  <sheetViews>
    <sheetView tabSelected="1" topLeftCell="A64" zoomScale="77" zoomScaleNormal="77" workbookViewId="0">
      <selection activeCell="AA16" sqref="AA16"/>
    </sheetView>
  </sheetViews>
  <sheetFormatPr defaultRowHeight="15.75" x14ac:dyDescent="0.25"/>
  <cols>
    <col min="1" max="1" width="3.7109375" style="5" customWidth="1"/>
    <col min="2" max="2" width="13.28515625" style="31" customWidth="1"/>
    <col min="3" max="3" width="28" style="5" customWidth="1"/>
    <col min="4" max="4" width="24.85546875" style="5" customWidth="1"/>
    <col min="5" max="5" width="12.42578125" style="5" customWidth="1"/>
    <col min="6" max="6" width="9.42578125" style="5" customWidth="1"/>
    <col min="7" max="7" width="10.140625" style="5" customWidth="1"/>
    <col min="8" max="8" width="8.42578125" style="5" customWidth="1"/>
    <col min="9" max="9" width="8.28515625" style="5" customWidth="1"/>
    <col min="10" max="10" width="8.7109375" style="5" customWidth="1"/>
    <col min="11" max="11" width="14.85546875" style="5" customWidth="1"/>
    <col min="12" max="12" width="12.85546875" style="5" customWidth="1"/>
    <col min="13" max="13" width="13.140625" style="5" customWidth="1"/>
    <col min="14" max="15" width="12.28515625" style="5" customWidth="1"/>
    <col min="16" max="16" width="13.28515625" style="5" customWidth="1"/>
    <col min="17" max="17" width="12.85546875" style="5" customWidth="1"/>
    <col min="18" max="18" width="11.28515625" style="5" customWidth="1"/>
    <col min="19" max="19" width="11.7109375" style="5" customWidth="1"/>
    <col min="20" max="20" width="11.5703125" style="5" customWidth="1"/>
    <col min="21" max="21" width="11.28515625" style="5" customWidth="1"/>
    <col min="22" max="22" width="10.85546875" style="5" customWidth="1"/>
    <col min="23" max="23" width="12.42578125" style="5" customWidth="1"/>
    <col min="24" max="24" width="13.7109375" style="4" customWidth="1"/>
    <col min="25" max="25" width="15" style="4" customWidth="1"/>
    <col min="26" max="26" width="9.140625" style="4"/>
    <col min="27" max="27" width="23" style="4" customWidth="1"/>
    <col min="28" max="266" width="9.140625" style="4"/>
    <col min="267" max="267" width="5" style="4" customWidth="1"/>
    <col min="268" max="268" width="29.42578125" style="4" customWidth="1"/>
    <col min="269" max="269" width="9.42578125" style="4" customWidth="1"/>
    <col min="270" max="270" width="8.5703125" style="4" customWidth="1"/>
    <col min="271" max="271" width="5" style="4" customWidth="1"/>
    <col min="272" max="272" width="7.42578125" style="4" customWidth="1"/>
    <col min="273" max="273" width="11.85546875" style="4" customWidth="1"/>
    <col min="274" max="275" width="12.85546875" style="4" customWidth="1"/>
    <col min="276" max="276" width="14.28515625" style="4" customWidth="1"/>
    <col min="277" max="278" width="12.42578125" style="4" customWidth="1"/>
    <col min="279" max="522" width="9.140625" style="4"/>
    <col min="523" max="523" width="5" style="4" customWidth="1"/>
    <col min="524" max="524" width="29.42578125" style="4" customWidth="1"/>
    <col min="525" max="525" width="9.42578125" style="4" customWidth="1"/>
    <col min="526" max="526" width="8.5703125" style="4" customWidth="1"/>
    <col min="527" max="527" width="5" style="4" customWidth="1"/>
    <col min="528" max="528" width="7.42578125" style="4" customWidth="1"/>
    <col min="529" max="529" width="11.85546875" style="4" customWidth="1"/>
    <col min="530" max="531" width="12.85546875" style="4" customWidth="1"/>
    <col min="532" max="532" width="14.28515625" style="4" customWidth="1"/>
    <col min="533" max="534" width="12.42578125" style="4" customWidth="1"/>
    <col min="535" max="778" width="9.140625" style="4"/>
    <col min="779" max="779" width="5" style="4" customWidth="1"/>
    <col min="780" max="780" width="29.42578125" style="4" customWidth="1"/>
    <col min="781" max="781" width="9.42578125" style="4" customWidth="1"/>
    <col min="782" max="782" width="8.5703125" style="4" customWidth="1"/>
    <col min="783" max="783" width="5" style="4" customWidth="1"/>
    <col min="784" max="784" width="7.42578125" style="4" customWidth="1"/>
    <col min="785" max="785" width="11.85546875" style="4" customWidth="1"/>
    <col min="786" max="787" width="12.85546875" style="4" customWidth="1"/>
    <col min="788" max="788" width="14.28515625" style="4" customWidth="1"/>
    <col min="789" max="790" width="12.42578125" style="4" customWidth="1"/>
    <col min="791" max="1034" width="9.140625" style="4"/>
    <col min="1035" max="1035" width="5" style="4" customWidth="1"/>
    <col min="1036" max="1036" width="29.42578125" style="4" customWidth="1"/>
    <col min="1037" max="1037" width="9.42578125" style="4" customWidth="1"/>
    <col min="1038" max="1038" width="8.5703125" style="4" customWidth="1"/>
    <col min="1039" max="1039" width="5" style="4" customWidth="1"/>
    <col min="1040" max="1040" width="7.42578125" style="4" customWidth="1"/>
    <col min="1041" max="1041" width="11.85546875" style="4" customWidth="1"/>
    <col min="1042" max="1043" width="12.85546875" style="4" customWidth="1"/>
    <col min="1044" max="1044" width="14.28515625" style="4" customWidth="1"/>
    <col min="1045" max="1046" width="12.42578125" style="4" customWidth="1"/>
    <col min="1047" max="1290" width="9.140625" style="4"/>
    <col min="1291" max="1291" width="5" style="4" customWidth="1"/>
    <col min="1292" max="1292" width="29.42578125" style="4" customWidth="1"/>
    <col min="1293" max="1293" width="9.42578125" style="4" customWidth="1"/>
    <col min="1294" max="1294" width="8.5703125" style="4" customWidth="1"/>
    <col min="1295" max="1295" width="5" style="4" customWidth="1"/>
    <col min="1296" max="1296" width="7.42578125" style="4" customWidth="1"/>
    <col min="1297" max="1297" width="11.85546875" style="4" customWidth="1"/>
    <col min="1298" max="1299" width="12.85546875" style="4" customWidth="1"/>
    <col min="1300" max="1300" width="14.28515625" style="4" customWidth="1"/>
    <col min="1301" max="1302" width="12.42578125" style="4" customWidth="1"/>
    <col min="1303" max="1546" width="9.140625" style="4"/>
    <col min="1547" max="1547" width="5" style="4" customWidth="1"/>
    <col min="1548" max="1548" width="29.42578125" style="4" customWidth="1"/>
    <col min="1549" max="1549" width="9.42578125" style="4" customWidth="1"/>
    <col min="1550" max="1550" width="8.5703125" style="4" customWidth="1"/>
    <col min="1551" max="1551" width="5" style="4" customWidth="1"/>
    <col min="1552" max="1552" width="7.42578125" style="4" customWidth="1"/>
    <col min="1553" max="1553" width="11.85546875" style="4" customWidth="1"/>
    <col min="1554" max="1555" width="12.85546875" style="4" customWidth="1"/>
    <col min="1556" max="1556" width="14.28515625" style="4" customWidth="1"/>
    <col min="1557" max="1558" width="12.42578125" style="4" customWidth="1"/>
    <col min="1559" max="1802" width="9.140625" style="4"/>
    <col min="1803" max="1803" width="5" style="4" customWidth="1"/>
    <col min="1804" max="1804" width="29.42578125" style="4" customWidth="1"/>
    <col min="1805" max="1805" width="9.42578125" style="4" customWidth="1"/>
    <col min="1806" max="1806" width="8.5703125" style="4" customWidth="1"/>
    <col min="1807" max="1807" width="5" style="4" customWidth="1"/>
    <col min="1808" max="1808" width="7.42578125" style="4" customWidth="1"/>
    <col min="1809" max="1809" width="11.85546875" style="4" customWidth="1"/>
    <col min="1810" max="1811" width="12.85546875" style="4" customWidth="1"/>
    <col min="1812" max="1812" width="14.28515625" style="4" customWidth="1"/>
    <col min="1813" max="1814" width="12.42578125" style="4" customWidth="1"/>
    <col min="1815" max="2058" width="9.140625" style="4"/>
    <col min="2059" max="2059" width="5" style="4" customWidth="1"/>
    <col min="2060" max="2060" width="29.42578125" style="4" customWidth="1"/>
    <col min="2061" max="2061" width="9.42578125" style="4" customWidth="1"/>
    <col min="2062" max="2062" width="8.5703125" style="4" customWidth="1"/>
    <col min="2063" max="2063" width="5" style="4" customWidth="1"/>
    <col min="2064" max="2064" width="7.42578125" style="4" customWidth="1"/>
    <col min="2065" max="2065" width="11.85546875" style="4" customWidth="1"/>
    <col min="2066" max="2067" width="12.85546875" style="4" customWidth="1"/>
    <col min="2068" max="2068" width="14.28515625" style="4" customWidth="1"/>
    <col min="2069" max="2070" width="12.42578125" style="4" customWidth="1"/>
    <col min="2071" max="2314" width="9.140625" style="4"/>
    <col min="2315" max="2315" width="5" style="4" customWidth="1"/>
    <col min="2316" max="2316" width="29.42578125" style="4" customWidth="1"/>
    <col min="2317" max="2317" width="9.42578125" style="4" customWidth="1"/>
    <col min="2318" max="2318" width="8.5703125" style="4" customWidth="1"/>
    <col min="2319" max="2319" width="5" style="4" customWidth="1"/>
    <col min="2320" max="2320" width="7.42578125" style="4" customWidth="1"/>
    <col min="2321" max="2321" width="11.85546875" style="4" customWidth="1"/>
    <col min="2322" max="2323" width="12.85546875" style="4" customWidth="1"/>
    <col min="2324" max="2324" width="14.28515625" style="4" customWidth="1"/>
    <col min="2325" max="2326" width="12.42578125" style="4" customWidth="1"/>
    <col min="2327" max="2570" width="9.140625" style="4"/>
    <col min="2571" max="2571" width="5" style="4" customWidth="1"/>
    <col min="2572" max="2572" width="29.42578125" style="4" customWidth="1"/>
    <col min="2573" max="2573" width="9.42578125" style="4" customWidth="1"/>
    <col min="2574" max="2574" width="8.5703125" style="4" customWidth="1"/>
    <col min="2575" max="2575" width="5" style="4" customWidth="1"/>
    <col min="2576" max="2576" width="7.42578125" style="4" customWidth="1"/>
    <col min="2577" max="2577" width="11.85546875" style="4" customWidth="1"/>
    <col min="2578" max="2579" width="12.85546875" style="4" customWidth="1"/>
    <col min="2580" max="2580" width="14.28515625" style="4" customWidth="1"/>
    <col min="2581" max="2582" width="12.42578125" style="4" customWidth="1"/>
    <col min="2583" max="2826" width="9.140625" style="4"/>
    <col min="2827" max="2827" width="5" style="4" customWidth="1"/>
    <col min="2828" max="2828" width="29.42578125" style="4" customWidth="1"/>
    <col min="2829" max="2829" width="9.42578125" style="4" customWidth="1"/>
    <col min="2830" max="2830" width="8.5703125" style="4" customWidth="1"/>
    <col min="2831" max="2831" width="5" style="4" customWidth="1"/>
    <col min="2832" max="2832" width="7.42578125" style="4" customWidth="1"/>
    <col min="2833" max="2833" width="11.85546875" style="4" customWidth="1"/>
    <col min="2834" max="2835" width="12.85546875" style="4" customWidth="1"/>
    <col min="2836" max="2836" width="14.28515625" style="4" customWidth="1"/>
    <col min="2837" max="2838" width="12.42578125" style="4" customWidth="1"/>
    <col min="2839" max="3082" width="9.140625" style="4"/>
    <col min="3083" max="3083" width="5" style="4" customWidth="1"/>
    <col min="3084" max="3084" width="29.42578125" style="4" customWidth="1"/>
    <col min="3085" max="3085" width="9.42578125" style="4" customWidth="1"/>
    <col min="3086" max="3086" width="8.5703125" style="4" customWidth="1"/>
    <col min="3087" max="3087" width="5" style="4" customWidth="1"/>
    <col min="3088" max="3088" width="7.42578125" style="4" customWidth="1"/>
    <col min="3089" max="3089" width="11.85546875" style="4" customWidth="1"/>
    <col min="3090" max="3091" width="12.85546875" style="4" customWidth="1"/>
    <col min="3092" max="3092" width="14.28515625" style="4" customWidth="1"/>
    <col min="3093" max="3094" width="12.42578125" style="4" customWidth="1"/>
    <col min="3095" max="3338" width="9.140625" style="4"/>
    <col min="3339" max="3339" width="5" style="4" customWidth="1"/>
    <col min="3340" max="3340" width="29.42578125" style="4" customWidth="1"/>
    <col min="3341" max="3341" width="9.42578125" style="4" customWidth="1"/>
    <col min="3342" max="3342" width="8.5703125" style="4" customWidth="1"/>
    <col min="3343" max="3343" width="5" style="4" customWidth="1"/>
    <col min="3344" max="3344" width="7.42578125" style="4" customWidth="1"/>
    <col min="3345" max="3345" width="11.85546875" style="4" customWidth="1"/>
    <col min="3346" max="3347" width="12.85546875" style="4" customWidth="1"/>
    <col min="3348" max="3348" width="14.28515625" style="4" customWidth="1"/>
    <col min="3349" max="3350" width="12.42578125" style="4" customWidth="1"/>
    <col min="3351" max="3594" width="9.140625" style="4"/>
    <col min="3595" max="3595" width="5" style="4" customWidth="1"/>
    <col min="3596" max="3596" width="29.42578125" style="4" customWidth="1"/>
    <col min="3597" max="3597" width="9.42578125" style="4" customWidth="1"/>
    <col min="3598" max="3598" width="8.5703125" style="4" customWidth="1"/>
    <col min="3599" max="3599" width="5" style="4" customWidth="1"/>
    <col min="3600" max="3600" width="7.42578125" style="4" customWidth="1"/>
    <col min="3601" max="3601" width="11.85546875" style="4" customWidth="1"/>
    <col min="3602" max="3603" width="12.85546875" style="4" customWidth="1"/>
    <col min="3604" max="3604" width="14.28515625" style="4" customWidth="1"/>
    <col min="3605" max="3606" width="12.42578125" style="4" customWidth="1"/>
    <col min="3607" max="3850" width="9.140625" style="4"/>
    <col min="3851" max="3851" width="5" style="4" customWidth="1"/>
    <col min="3852" max="3852" width="29.42578125" style="4" customWidth="1"/>
    <col min="3853" max="3853" width="9.42578125" style="4" customWidth="1"/>
    <col min="3854" max="3854" width="8.5703125" style="4" customWidth="1"/>
    <col min="3855" max="3855" width="5" style="4" customWidth="1"/>
    <col min="3856" max="3856" width="7.42578125" style="4" customWidth="1"/>
    <col min="3857" max="3857" width="11.85546875" style="4" customWidth="1"/>
    <col min="3858" max="3859" width="12.85546875" style="4" customWidth="1"/>
    <col min="3860" max="3860" width="14.28515625" style="4" customWidth="1"/>
    <col min="3861" max="3862" width="12.42578125" style="4" customWidth="1"/>
    <col min="3863" max="4106" width="9.140625" style="4"/>
    <col min="4107" max="4107" width="5" style="4" customWidth="1"/>
    <col min="4108" max="4108" width="29.42578125" style="4" customWidth="1"/>
    <col min="4109" max="4109" width="9.42578125" style="4" customWidth="1"/>
    <col min="4110" max="4110" width="8.5703125" style="4" customWidth="1"/>
    <col min="4111" max="4111" width="5" style="4" customWidth="1"/>
    <col min="4112" max="4112" width="7.42578125" style="4" customWidth="1"/>
    <col min="4113" max="4113" width="11.85546875" style="4" customWidth="1"/>
    <col min="4114" max="4115" width="12.85546875" style="4" customWidth="1"/>
    <col min="4116" max="4116" width="14.28515625" style="4" customWidth="1"/>
    <col min="4117" max="4118" width="12.42578125" style="4" customWidth="1"/>
    <col min="4119" max="4362" width="9.140625" style="4"/>
    <col min="4363" max="4363" width="5" style="4" customWidth="1"/>
    <col min="4364" max="4364" width="29.42578125" style="4" customWidth="1"/>
    <col min="4365" max="4365" width="9.42578125" style="4" customWidth="1"/>
    <col min="4366" max="4366" width="8.5703125" style="4" customWidth="1"/>
    <col min="4367" max="4367" width="5" style="4" customWidth="1"/>
    <col min="4368" max="4368" width="7.42578125" style="4" customWidth="1"/>
    <col min="4369" max="4369" width="11.85546875" style="4" customWidth="1"/>
    <col min="4370" max="4371" width="12.85546875" style="4" customWidth="1"/>
    <col min="4372" max="4372" width="14.28515625" style="4" customWidth="1"/>
    <col min="4373" max="4374" width="12.42578125" style="4" customWidth="1"/>
    <col min="4375" max="4618" width="9.140625" style="4"/>
    <col min="4619" max="4619" width="5" style="4" customWidth="1"/>
    <col min="4620" max="4620" width="29.42578125" style="4" customWidth="1"/>
    <col min="4621" max="4621" width="9.42578125" style="4" customWidth="1"/>
    <col min="4622" max="4622" width="8.5703125" style="4" customWidth="1"/>
    <col min="4623" max="4623" width="5" style="4" customWidth="1"/>
    <col min="4624" max="4624" width="7.42578125" style="4" customWidth="1"/>
    <col min="4625" max="4625" width="11.85546875" style="4" customWidth="1"/>
    <col min="4626" max="4627" width="12.85546875" style="4" customWidth="1"/>
    <col min="4628" max="4628" width="14.28515625" style="4" customWidth="1"/>
    <col min="4629" max="4630" width="12.42578125" style="4" customWidth="1"/>
    <col min="4631" max="4874" width="9.140625" style="4"/>
    <col min="4875" max="4875" width="5" style="4" customWidth="1"/>
    <col min="4876" max="4876" width="29.42578125" style="4" customWidth="1"/>
    <col min="4877" max="4877" width="9.42578125" style="4" customWidth="1"/>
    <col min="4878" max="4878" width="8.5703125" style="4" customWidth="1"/>
    <col min="4879" max="4879" width="5" style="4" customWidth="1"/>
    <col min="4880" max="4880" width="7.42578125" style="4" customWidth="1"/>
    <col min="4881" max="4881" width="11.85546875" style="4" customWidth="1"/>
    <col min="4882" max="4883" width="12.85546875" style="4" customWidth="1"/>
    <col min="4884" max="4884" width="14.28515625" style="4" customWidth="1"/>
    <col min="4885" max="4886" width="12.42578125" style="4" customWidth="1"/>
    <col min="4887" max="5130" width="9.140625" style="4"/>
    <col min="5131" max="5131" width="5" style="4" customWidth="1"/>
    <col min="5132" max="5132" width="29.42578125" style="4" customWidth="1"/>
    <col min="5133" max="5133" width="9.42578125" style="4" customWidth="1"/>
    <col min="5134" max="5134" width="8.5703125" style="4" customWidth="1"/>
    <col min="5135" max="5135" width="5" style="4" customWidth="1"/>
    <col min="5136" max="5136" width="7.42578125" style="4" customWidth="1"/>
    <col min="5137" max="5137" width="11.85546875" style="4" customWidth="1"/>
    <col min="5138" max="5139" width="12.85546875" style="4" customWidth="1"/>
    <col min="5140" max="5140" width="14.28515625" style="4" customWidth="1"/>
    <col min="5141" max="5142" width="12.42578125" style="4" customWidth="1"/>
    <col min="5143" max="5386" width="9.140625" style="4"/>
    <col min="5387" max="5387" width="5" style="4" customWidth="1"/>
    <col min="5388" max="5388" width="29.42578125" style="4" customWidth="1"/>
    <col min="5389" max="5389" width="9.42578125" style="4" customWidth="1"/>
    <col min="5390" max="5390" width="8.5703125" style="4" customWidth="1"/>
    <col min="5391" max="5391" width="5" style="4" customWidth="1"/>
    <col min="5392" max="5392" width="7.42578125" style="4" customWidth="1"/>
    <col min="5393" max="5393" width="11.85546875" style="4" customWidth="1"/>
    <col min="5394" max="5395" width="12.85546875" style="4" customWidth="1"/>
    <col min="5396" max="5396" width="14.28515625" style="4" customWidth="1"/>
    <col min="5397" max="5398" width="12.42578125" style="4" customWidth="1"/>
    <col min="5399" max="5642" width="9.140625" style="4"/>
    <col min="5643" max="5643" width="5" style="4" customWidth="1"/>
    <col min="5644" max="5644" width="29.42578125" style="4" customWidth="1"/>
    <col min="5645" max="5645" width="9.42578125" style="4" customWidth="1"/>
    <col min="5646" max="5646" width="8.5703125" style="4" customWidth="1"/>
    <col min="5647" max="5647" width="5" style="4" customWidth="1"/>
    <col min="5648" max="5648" width="7.42578125" style="4" customWidth="1"/>
    <col min="5649" max="5649" width="11.85546875" style="4" customWidth="1"/>
    <col min="5650" max="5651" width="12.85546875" style="4" customWidth="1"/>
    <col min="5652" max="5652" width="14.28515625" style="4" customWidth="1"/>
    <col min="5653" max="5654" width="12.42578125" style="4" customWidth="1"/>
    <col min="5655" max="5898" width="9.140625" style="4"/>
    <col min="5899" max="5899" width="5" style="4" customWidth="1"/>
    <col min="5900" max="5900" width="29.42578125" style="4" customWidth="1"/>
    <col min="5901" max="5901" width="9.42578125" style="4" customWidth="1"/>
    <col min="5902" max="5902" width="8.5703125" style="4" customWidth="1"/>
    <col min="5903" max="5903" width="5" style="4" customWidth="1"/>
    <col min="5904" max="5904" width="7.42578125" style="4" customWidth="1"/>
    <col min="5905" max="5905" width="11.85546875" style="4" customWidth="1"/>
    <col min="5906" max="5907" width="12.85546875" style="4" customWidth="1"/>
    <col min="5908" max="5908" width="14.28515625" style="4" customWidth="1"/>
    <col min="5909" max="5910" width="12.42578125" style="4" customWidth="1"/>
    <col min="5911" max="6154" width="9.140625" style="4"/>
    <col min="6155" max="6155" width="5" style="4" customWidth="1"/>
    <col min="6156" max="6156" width="29.42578125" style="4" customWidth="1"/>
    <col min="6157" max="6157" width="9.42578125" style="4" customWidth="1"/>
    <col min="6158" max="6158" width="8.5703125" style="4" customWidth="1"/>
    <col min="6159" max="6159" width="5" style="4" customWidth="1"/>
    <col min="6160" max="6160" width="7.42578125" style="4" customWidth="1"/>
    <col min="6161" max="6161" width="11.85546875" style="4" customWidth="1"/>
    <col min="6162" max="6163" width="12.85546875" style="4" customWidth="1"/>
    <col min="6164" max="6164" width="14.28515625" style="4" customWidth="1"/>
    <col min="6165" max="6166" width="12.42578125" style="4" customWidth="1"/>
    <col min="6167" max="6410" width="9.140625" style="4"/>
    <col min="6411" max="6411" width="5" style="4" customWidth="1"/>
    <col min="6412" max="6412" width="29.42578125" style="4" customWidth="1"/>
    <col min="6413" max="6413" width="9.42578125" style="4" customWidth="1"/>
    <col min="6414" max="6414" width="8.5703125" style="4" customWidth="1"/>
    <col min="6415" max="6415" width="5" style="4" customWidth="1"/>
    <col min="6416" max="6416" width="7.42578125" style="4" customWidth="1"/>
    <col min="6417" max="6417" width="11.85546875" style="4" customWidth="1"/>
    <col min="6418" max="6419" width="12.85546875" style="4" customWidth="1"/>
    <col min="6420" max="6420" width="14.28515625" style="4" customWidth="1"/>
    <col min="6421" max="6422" width="12.42578125" style="4" customWidth="1"/>
    <col min="6423" max="6666" width="9.140625" style="4"/>
    <col min="6667" max="6667" width="5" style="4" customWidth="1"/>
    <col min="6668" max="6668" width="29.42578125" style="4" customWidth="1"/>
    <col min="6669" max="6669" width="9.42578125" style="4" customWidth="1"/>
    <col min="6670" max="6670" width="8.5703125" style="4" customWidth="1"/>
    <col min="6671" max="6671" width="5" style="4" customWidth="1"/>
    <col min="6672" max="6672" width="7.42578125" style="4" customWidth="1"/>
    <col min="6673" max="6673" width="11.85546875" style="4" customWidth="1"/>
    <col min="6674" max="6675" width="12.85546875" style="4" customWidth="1"/>
    <col min="6676" max="6676" width="14.28515625" style="4" customWidth="1"/>
    <col min="6677" max="6678" width="12.42578125" style="4" customWidth="1"/>
    <col min="6679" max="6922" width="9.140625" style="4"/>
    <col min="6923" max="6923" width="5" style="4" customWidth="1"/>
    <col min="6924" max="6924" width="29.42578125" style="4" customWidth="1"/>
    <col min="6925" max="6925" width="9.42578125" style="4" customWidth="1"/>
    <col min="6926" max="6926" width="8.5703125" style="4" customWidth="1"/>
    <col min="6927" max="6927" width="5" style="4" customWidth="1"/>
    <col min="6928" max="6928" width="7.42578125" style="4" customWidth="1"/>
    <col min="6929" max="6929" width="11.85546875" style="4" customWidth="1"/>
    <col min="6930" max="6931" width="12.85546875" style="4" customWidth="1"/>
    <col min="6932" max="6932" width="14.28515625" style="4" customWidth="1"/>
    <col min="6933" max="6934" width="12.42578125" style="4" customWidth="1"/>
    <col min="6935" max="7178" width="9.140625" style="4"/>
    <col min="7179" max="7179" width="5" style="4" customWidth="1"/>
    <col min="7180" max="7180" width="29.42578125" style="4" customWidth="1"/>
    <col min="7181" max="7181" width="9.42578125" style="4" customWidth="1"/>
    <col min="7182" max="7182" width="8.5703125" style="4" customWidth="1"/>
    <col min="7183" max="7183" width="5" style="4" customWidth="1"/>
    <col min="7184" max="7184" width="7.42578125" style="4" customWidth="1"/>
    <col min="7185" max="7185" width="11.85546875" style="4" customWidth="1"/>
    <col min="7186" max="7187" width="12.85546875" style="4" customWidth="1"/>
    <col min="7188" max="7188" width="14.28515625" style="4" customWidth="1"/>
    <col min="7189" max="7190" width="12.42578125" style="4" customWidth="1"/>
    <col min="7191" max="7434" width="9.140625" style="4"/>
    <col min="7435" max="7435" width="5" style="4" customWidth="1"/>
    <col min="7436" max="7436" width="29.42578125" style="4" customWidth="1"/>
    <col min="7437" max="7437" width="9.42578125" style="4" customWidth="1"/>
    <col min="7438" max="7438" width="8.5703125" style="4" customWidth="1"/>
    <col min="7439" max="7439" width="5" style="4" customWidth="1"/>
    <col min="7440" max="7440" width="7.42578125" style="4" customWidth="1"/>
    <col min="7441" max="7441" width="11.85546875" style="4" customWidth="1"/>
    <col min="7442" max="7443" width="12.85546875" style="4" customWidth="1"/>
    <col min="7444" max="7444" width="14.28515625" style="4" customWidth="1"/>
    <col min="7445" max="7446" width="12.42578125" style="4" customWidth="1"/>
    <col min="7447" max="7690" width="9.140625" style="4"/>
    <col min="7691" max="7691" width="5" style="4" customWidth="1"/>
    <col min="7692" max="7692" width="29.42578125" style="4" customWidth="1"/>
    <col min="7693" max="7693" width="9.42578125" style="4" customWidth="1"/>
    <col min="7694" max="7694" width="8.5703125" style="4" customWidth="1"/>
    <col min="7695" max="7695" width="5" style="4" customWidth="1"/>
    <col min="7696" max="7696" width="7.42578125" style="4" customWidth="1"/>
    <col min="7697" max="7697" width="11.85546875" style="4" customWidth="1"/>
    <col min="7698" max="7699" width="12.85546875" style="4" customWidth="1"/>
    <col min="7700" max="7700" width="14.28515625" style="4" customWidth="1"/>
    <col min="7701" max="7702" width="12.42578125" style="4" customWidth="1"/>
    <col min="7703" max="7946" width="9.140625" style="4"/>
    <col min="7947" max="7947" width="5" style="4" customWidth="1"/>
    <col min="7948" max="7948" width="29.42578125" style="4" customWidth="1"/>
    <col min="7949" max="7949" width="9.42578125" style="4" customWidth="1"/>
    <col min="7950" max="7950" width="8.5703125" style="4" customWidth="1"/>
    <col min="7951" max="7951" width="5" style="4" customWidth="1"/>
    <col min="7952" max="7952" width="7.42578125" style="4" customWidth="1"/>
    <col min="7953" max="7953" width="11.85546875" style="4" customWidth="1"/>
    <col min="7954" max="7955" width="12.85546875" style="4" customWidth="1"/>
    <col min="7956" max="7956" width="14.28515625" style="4" customWidth="1"/>
    <col min="7957" max="7958" width="12.42578125" style="4" customWidth="1"/>
    <col min="7959" max="8202" width="9.140625" style="4"/>
    <col min="8203" max="8203" width="5" style="4" customWidth="1"/>
    <col min="8204" max="8204" width="29.42578125" style="4" customWidth="1"/>
    <col min="8205" max="8205" width="9.42578125" style="4" customWidth="1"/>
    <col min="8206" max="8206" width="8.5703125" style="4" customWidth="1"/>
    <col min="8207" max="8207" width="5" style="4" customWidth="1"/>
    <col min="8208" max="8208" width="7.42578125" style="4" customWidth="1"/>
    <col min="8209" max="8209" width="11.85546875" style="4" customWidth="1"/>
    <col min="8210" max="8211" width="12.85546875" style="4" customWidth="1"/>
    <col min="8212" max="8212" width="14.28515625" style="4" customWidth="1"/>
    <col min="8213" max="8214" width="12.42578125" style="4" customWidth="1"/>
    <col min="8215" max="8458" width="9.140625" style="4"/>
    <col min="8459" max="8459" width="5" style="4" customWidth="1"/>
    <col min="8460" max="8460" width="29.42578125" style="4" customWidth="1"/>
    <col min="8461" max="8461" width="9.42578125" style="4" customWidth="1"/>
    <col min="8462" max="8462" width="8.5703125" style="4" customWidth="1"/>
    <col min="8463" max="8463" width="5" style="4" customWidth="1"/>
    <col min="8464" max="8464" width="7.42578125" style="4" customWidth="1"/>
    <col min="8465" max="8465" width="11.85546875" style="4" customWidth="1"/>
    <col min="8466" max="8467" width="12.85546875" style="4" customWidth="1"/>
    <col min="8468" max="8468" width="14.28515625" style="4" customWidth="1"/>
    <col min="8469" max="8470" width="12.42578125" style="4" customWidth="1"/>
    <col min="8471" max="8714" width="9.140625" style="4"/>
    <col min="8715" max="8715" width="5" style="4" customWidth="1"/>
    <col min="8716" max="8716" width="29.42578125" style="4" customWidth="1"/>
    <col min="8717" max="8717" width="9.42578125" style="4" customWidth="1"/>
    <col min="8718" max="8718" width="8.5703125" style="4" customWidth="1"/>
    <col min="8719" max="8719" width="5" style="4" customWidth="1"/>
    <col min="8720" max="8720" width="7.42578125" style="4" customWidth="1"/>
    <col min="8721" max="8721" width="11.85546875" style="4" customWidth="1"/>
    <col min="8722" max="8723" width="12.85546875" style="4" customWidth="1"/>
    <col min="8724" max="8724" width="14.28515625" style="4" customWidth="1"/>
    <col min="8725" max="8726" width="12.42578125" style="4" customWidth="1"/>
    <col min="8727" max="8970" width="9.140625" style="4"/>
    <col min="8971" max="8971" width="5" style="4" customWidth="1"/>
    <col min="8972" max="8972" width="29.42578125" style="4" customWidth="1"/>
    <col min="8973" max="8973" width="9.42578125" style="4" customWidth="1"/>
    <col min="8974" max="8974" width="8.5703125" style="4" customWidth="1"/>
    <col min="8975" max="8975" width="5" style="4" customWidth="1"/>
    <col min="8976" max="8976" width="7.42578125" style="4" customWidth="1"/>
    <col min="8977" max="8977" width="11.85546875" style="4" customWidth="1"/>
    <col min="8978" max="8979" width="12.85546875" style="4" customWidth="1"/>
    <col min="8980" max="8980" width="14.28515625" style="4" customWidth="1"/>
    <col min="8981" max="8982" width="12.42578125" style="4" customWidth="1"/>
    <col min="8983" max="9226" width="9.140625" style="4"/>
    <col min="9227" max="9227" width="5" style="4" customWidth="1"/>
    <col min="9228" max="9228" width="29.42578125" style="4" customWidth="1"/>
    <col min="9229" max="9229" width="9.42578125" style="4" customWidth="1"/>
    <col min="9230" max="9230" width="8.5703125" style="4" customWidth="1"/>
    <col min="9231" max="9231" width="5" style="4" customWidth="1"/>
    <col min="9232" max="9232" width="7.42578125" style="4" customWidth="1"/>
    <col min="9233" max="9233" width="11.85546875" style="4" customWidth="1"/>
    <col min="9234" max="9235" width="12.85546875" style="4" customWidth="1"/>
    <col min="9236" max="9236" width="14.28515625" style="4" customWidth="1"/>
    <col min="9237" max="9238" width="12.42578125" style="4" customWidth="1"/>
    <col min="9239" max="9482" width="9.140625" style="4"/>
    <col min="9483" max="9483" width="5" style="4" customWidth="1"/>
    <col min="9484" max="9484" width="29.42578125" style="4" customWidth="1"/>
    <col min="9485" max="9485" width="9.42578125" style="4" customWidth="1"/>
    <col min="9486" max="9486" width="8.5703125" style="4" customWidth="1"/>
    <col min="9487" max="9487" width="5" style="4" customWidth="1"/>
    <col min="9488" max="9488" width="7.42578125" style="4" customWidth="1"/>
    <col min="9489" max="9489" width="11.85546875" style="4" customWidth="1"/>
    <col min="9490" max="9491" width="12.85546875" style="4" customWidth="1"/>
    <col min="9492" max="9492" width="14.28515625" style="4" customWidth="1"/>
    <col min="9493" max="9494" width="12.42578125" style="4" customWidth="1"/>
    <col min="9495" max="9738" width="9.140625" style="4"/>
    <col min="9739" max="9739" width="5" style="4" customWidth="1"/>
    <col min="9740" max="9740" width="29.42578125" style="4" customWidth="1"/>
    <col min="9741" max="9741" width="9.42578125" style="4" customWidth="1"/>
    <col min="9742" max="9742" width="8.5703125" style="4" customWidth="1"/>
    <col min="9743" max="9743" width="5" style="4" customWidth="1"/>
    <col min="9744" max="9744" width="7.42578125" style="4" customWidth="1"/>
    <col min="9745" max="9745" width="11.85546875" style="4" customWidth="1"/>
    <col min="9746" max="9747" width="12.85546875" style="4" customWidth="1"/>
    <col min="9748" max="9748" width="14.28515625" style="4" customWidth="1"/>
    <col min="9749" max="9750" width="12.42578125" style="4" customWidth="1"/>
    <col min="9751" max="9994" width="9.140625" style="4"/>
    <col min="9995" max="9995" width="5" style="4" customWidth="1"/>
    <col min="9996" max="9996" width="29.42578125" style="4" customWidth="1"/>
    <col min="9997" max="9997" width="9.42578125" style="4" customWidth="1"/>
    <col min="9998" max="9998" width="8.5703125" style="4" customWidth="1"/>
    <col min="9999" max="9999" width="5" style="4" customWidth="1"/>
    <col min="10000" max="10000" width="7.42578125" style="4" customWidth="1"/>
    <col min="10001" max="10001" width="11.85546875" style="4" customWidth="1"/>
    <col min="10002" max="10003" width="12.85546875" style="4" customWidth="1"/>
    <col min="10004" max="10004" width="14.28515625" style="4" customWidth="1"/>
    <col min="10005" max="10006" width="12.42578125" style="4" customWidth="1"/>
    <col min="10007" max="10250" width="9.140625" style="4"/>
    <col min="10251" max="10251" width="5" style="4" customWidth="1"/>
    <col min="10252" max="10252" width="29.42578125" style="4" customWidth="1"/>
    <col min="10253" max="10253" width="9.42578125" style="4" customWidth="1"/>
    <col min="10254" max="10254" width="8.5703125" style="4" customWidth="1"/>
    <col min="10255" max="10255" width="5" style="4" customWidth="1"/>
    <col min="10256" max="10256" width="7.42578125" style="4" customWidth="1"/>
    <col min="10257" max="10257" width="11.85546875" style="4" customWidth="1"/>
    <col min="10258" max="10259" width="12.85546875" style="4" customWidth="1"/>
    <col min="10260" max="10260" width="14.28515625" style="4" customWidth="1"/>
    <col min="10261" max="10262" width="12.42578125" style="4" customWidth="1"/>
    <col min="10263" max="10506" width="9.140625" style="4"/>
    <col min="10507" max="10507" width="5" style="4" customWidth="1"/>
    <col min="10508" max="10508" width="29.42578125" style="4" customWidth="1"/>
    <col min="10509" max="10509" width="9.42578125" style="4" customWidth="1"/>
    <col min="10510" max="10510" width="8.5703125" style="4" customWidth="1"/>
    <col min="10511" max="10511" width="5" style="4" customWidth="1"/>
    <col min="10512" max="10512" width="7.42578125" style="4" customWidth="1"/>
    <col min="10513" max="10513" width="11.85546875" style="4" customWidth="1"/>
    <col min="10514" max="10515" width="12.85546875" style="4" customWidth="1"/>
    <col min="10516" max="10516" width="14.28515625" style="4" customWidth="1"/>
    <col min="10517" max="10518" width="12.42578125" style="4" customWidth="1"/>
    <col min="10519" max="10762" width="9.140625" style="4"/>
    <col min="10763" max="10763" width="5" style="4" customWidth="1"/>
    <col min="10764" max="10764" width="29.42578125" style="4" customWidth="1"/>
    <col min="10765" max="10765" width="9.42578125" style="4" customWidth="1"/>
    <col min="10766" max="10766" width="8.5703125" style="4" customWidth="1"/>
    <col min="10767" max="10767" width="5" style="4" customWidth="1"/>
    <col min="10768" max="10768" width="7.42578125" style="4" customWidth="1"/>
    <col min="10769" max="10769" width="11.85546875" style="4" customWidth="1"/>
    <col min="10770" max="10771" width="12.85546875" style="4" customWidth="1"/>
    <col min="10772" max="10772" width="14.28515625" style="4" customWidth="1"/>
    <col min="10773" max="10774" width="12.42578125" style="4" customWidth="1"/>
    <col min="10775" max="11018" width="9.140625" style="4"/>
    <col min="11019" max="11019" width="5" style="4" customWidth="1"/>
    <col min="11020" max="11020" width="29.42578125" style="4" customWidth="1"/>
    <col min="11021" max="11021" width="9.42578125" style="4" customWidth="1"/>
    <col min="11022" max="11022" width="8.5703125" style="4" customWidth="1"/>
    <col min="11023" max="11023" width="5" style="4" customWidth="1"/>
    <col min="11024" max="11024" width="7.42578125" style="4" customWidth="1"/>
    <col min="11025" max="11025" width="11.85546875" style="4" customWidth="1"/>
    <col min="11026" max="11027" width="12.85546875" style="4" customWidth="1"/>
    <col min="11028" max="11028" width="14.28515625" style="4" customWidth="1"/>
    <col min="11029" max="11030" width="12.42578125" style="4" customWidth="1"/>
    <col min="11031" max="11274" width="9.140625" style="4"/>
    <col min="11275" max="11275" width="5" style="4" customWidth="1"/>
    <col min="11276" max="11276" width="29.42578125" style="4" customWidth="1"/>
    <col min="11277" max="11277" width="9.42578125" style="4" customWidth="1"/>
    <col min="11278" max="11278" width="8.5703125" style="4" customWidth="1"/>
    <col min="11279" max="11279" width="5" style="4" customWidth="1"/>
    <col min="11280" max="11280" width="7.42578125" style="4" customWidth="1"/>
    <col min="11281" max="11281" width="11.85546875" style="4" customWidth="1"/>
    <col min="11282" max="11283" width="12.85546875" style="4" customWidth="1"/>
    <col min="11284" max="11284" width="14.28515625" style="4" customWidth="1"/>
    <col min="11285" max="11286" width="12.42578125" style="4" customWidth="1"/>
    <col min="11287" max="11530" width="9.140625" style="4"/>
    <col min="11531" max="11531" width="5" style="4" customWidth="1"/>
    <col min="11532" max="11532" width="29.42578125" style="4" customWidth="1"/>
    <col min="11533" max="11533" width="9.42578125" style="4" customWidth="1"/>
    <col min="11534" max="11534" width="8.5703125" style="4" customWidth="1"/>
    <col min="11535" max="11535" width="5" style="4" customWidth="1"/>
    <col min="11536" max="11536" width="7.42578125" style="4" customWidth="1"/>
    <col min="11537" max="11537" width="11.85546875" style="4" customWidth="1"/>
    <col min="11538" max="11539" width="12.85546875" style="4" customWidth="1"/>
    <col min="11540" max="11540" width="14.28515625" style="4" customWidth="1"/>
    <col min="11541" max="11542" width="12.42578125" style="4" customWidth="1"/>
    <col min="11543" max="11786" width="9.140625" style="4"/>
    <col min="11787" max="11787" width="5" style="4" customWidth="1"/>
    <col min="11788" max="11788" width="29.42578125" style="4" customWidth="1"/>
    <col min="11789" max="11789" width="9.42578125" style="4" customWidth="1"/>
    <col min="11790" max="11790" width="8.5703125" style="4" customWidth="1"/>
    <col min="11791" max="11791" width="5" style="4" customWidth="1"/>
    <col min="11792" max="11792" width="7.42578125" style="4" customWidth="1"/>
    <col min="11793" max="11793" width="11.85546875" style="4" customWidth="1"/>
    <col min="11794" max="11795" width="12.85546875" style="4" customWidth="1"/>
    <col min="11796" max="11796" width="14.28515625" style="4" customWidth="1"/>
    <col min="11797" max="11798" width="12.42578125" style="4" customWidth="1"/>
    <col min="11799" max="12042" width="9.140625" style="4"/>
    <col min="12043" max="12043" width="5" style="4" customWidth="1"/>
    <col min="12044" max="12044" width="29.42578125" style="4" customWidth="1"/>
    <col min="12045" max="12045" width="9.42578125" style="4" customWidth="1"/>
    <col min="12046" max="12046" width="8.5703125" style="4" customWidth="1"/>
    <col min="12047" max="12047" width="5" style="4" customWidth="1"/>
    <col min="12048" max="12048" width="7.42578125" style="4" customWidth="1"/>
    <col min="12049" max="12049" width="11.85546875" style="4" customWidth="1"/>
    <col min="12050" max="12051" width="12.85546875" style="4" customWidth="1"/>
    <col min="12052" max="12052" width="14.28515625" style="4" customWidth="1"/>
    <col min="12053" max="12054" width="12.42578125" style="4" customWidth="1"/>
    <col min="12055" max="12298" width="9.140625" style="4"/>
    <col min="12299" max="12299" width="5" style="4" customWidth="1"/>
    <col min="12300" max="12300" width="29.42578125" style="4" customWidth="1"/>
    <col min="12301" max="12301" width="9.42578125" style="4" customWidth="1"/>
    <col min="12302" max="12302" width="8.5703125" style="4" customWidth="1"/>
    <col min="12303" max="12303" width="5" style="4" customWidth="1"/>
    <col min="12304" max="12304" width="7.42578125" style="4" customWidth="1"/>
    <col min="12305" max="12305" width="11.85546875" style="4" customWidth="1"/>
    <col min="12306" max="12307" width="12.85546875" style="4" customWidth="1"/>
    <col min="12308" max="12308" width="14.28515625" style="4" customWidth="1"/>
    <col min="12309" max="12310" width="12.42578125" style="4" customWidth="1"/>
    <col min="12311" max="12554" width="9.140625" style="4"/>
    <col min="12555" max="12555" width="5" style="4" customWidth="1"/>
    <col min="12556" max="12556" width="29.42578125" style="4" customWidth="1"/>
    <col min="12557" max="12557" width="9.42578125" style="4" customWidth="1"/>
    <col min="12558" max="12558" width="8.5703125" style="4" customWidth="1"/>
    <col min="12559" max="12559" width="5" style="4" customWidth="1"/>
    <col min="12560" max="12560" width="7.42578125" style="4" customWidth="1"/>
    <col min="12561" max="12561" width="11.85546875" style="4" customWidth="1"/>
    <col min="12562" max="12563" width="12.85546875" style="4" customWidth="1"/>
    <col min="12564" max="12564" width="14.28515625" style="4" customWidth="1"/>
    <col min="12565" max="12566" width="12.42578125" style="4" customWidth="1"/>
    <col min="12567" max="12810" width="9.140625" style="4"/>
    <col min="12811" max="12811" width="5" style="4" customWidth="1"/>
    <col min="12812" max="12812" width="29.42578125" style="4" customWidth="1"/>
    <col min="12813" max="12813" width="9.42578125" style="4" customWidth="1"/>
    <col min="12814" max="12814" width="8.5703125" style="4" customWidth="1"/>
    <col min="12815" max="12815" width="5" style="4" customWidth="1"/>
    <col min="12816" max="12816" width="7.42578125" style="4" customWidth="1"/>
    <col min="12817" max="12817" width="11.85546875" style="4" customWidth="1"/>
    <col min="12818" max="12819" width="12.85546875" style="4" customWidth="1"/>
    <col min="12820" max="12820" width="14.28515625" style="4" customWidth="1"/>
    <col min="12821" max="12822" width="12.42578125" style="4" customWidth="1"/>
    <col min="12823" max="13066" width="9.140625" style="4"/>
    <col min="13067" max="13067" width="5" style="4" customWidth="1"/>
    <col min="13068" max="13068" width="29.42578125" style="4" customWidth="1"/>
    <col min="13069" max="13069" width="9.42578125" style="4" customWidth="1"/>
    <col min="13070" max="13070" width="8.5703125" style="4" customWidth="1"/>
    <col min="13071" max="13071" width="5" style="4" customWidth="1"/>
    <col min="13072" max="13072" width="7.42578125" style="4" customWidth="1"/>
    <col min="13073" max="13073" width="11.85546875" style="4" customWidth="1"/>
    <col min="13074" max="13075" width="12.85546875" style="4" customWidth="1"/>
    <col min="13076" max="13076" width="14.28515625" style="4" customWidth="1"/>
    <col min="13077" max="13078" width="12.42578125" style="4" customWidth="1"/>
    <col min="13079" max="13322" width="9.140625" style="4"/>
    <col min="13323" max="13323" width="5" style="4" customWidth="1"/>
    <col min="13324" max="13324" width="29.42578125" style="4" customWidth="1"/>
    <col min="13325" max="13325" width="9.42578125" style="4" customWidth="1"/>
    <col min="13326" max="13326" width="8.5703125" style="4" customWidth="1"/>
    <col min="13327" max="13327" width="5" style="4" customWidth="1"/>
    <col min="13328" max="13328" width="7.42578125" style="4" customWidth="1"/>
    <col min="13329" max="13329" width="11.85546875" style="4" customWidth="1"/>
    <col min="13330" max="13331" width="12.85546875" style="4" customWidth="1"/>
    <col min="13332" max="13332" width="14.28515625" style="4" customWidth="1"/>
    <col min="13333" max="13334" width="12.42578125" style="4" customWidth="1"/>
    <col min="13335" max="13578" width="9.140625" style="4"/>
    <col min="13579" max="13579" width="5" style="4" customWidth="1"/>
    <col min="13580" max="13580" width="29.42578125" style="4" customWidth="1"/>
    <col min="13581" max="13581" width="9.42578125" style="4" customWidth="1"/>
    <col min="13582" max="13582" width="8.5703125" style="4" customWidth="1"/>
    <col min="13583" max="13583" width="5" style="4" customWidth="1"/>
    <col min="13584" max="13584" width="7.42578125" style="4" customWidth="1"/>
    <col min="13585" max="13585" width="11.85546875" style="4" customWidth="1"/>
    <col min="13586" max="13587" width="12.85546875" style="4" customWidth="1"/>
    <col min="13588" max="13588" width="14.28515625" style="4" customWidth="1"/>
    <col min="13589" max="13590" width="12.42578125" style="4" customWidth="1"/>
    <col min="13591" max="13834" width="9.140625" style="4"/>
    <col min="13835" max="13835" width="5" style="4" customWidth="1"/>
    <col min="13836" max="13836" width="29.42578125" style="4" customWidth="1"/>
    <col min="13837" max="13837" width="9.42578125" style="4" customWidth="1"/>
    <col min="13838" max="13838" width="8.5703125" style="4" customWidth="1"/>
    <col min="13839" max="13839" width="5" style="4" customWidth="1"/>
    <col min="13840" max="13840" width="7.42578125" style="4" customWidth="1"/>
    <col min="13841" max="13841" width="11.85546875" style="4" customWidth="1"/>
    <col min="13842" max="13843" width="12.85546875" style="4" customWidth="1"/>
    <col min="13844" max="13844" width="14.28515625" style="4" customWidth="1"/>
    <col min="13845" max="13846" width="12.42578125" style="4" customWidth="1"/>
    <col min="13847" max="14090" width="9.140625" style="4"/>
    <col min="14091" max="14091" width="5" style="4" customWidth="1"/>
    <col min="14092" max="14092" width="29.42578125" style="4" customWidth="1"/>
    <col min="14093" max="14093" width="9.42578125" style="4" customWidth="1"/>
    <col min="14094" max="14094" width="8.5703125" style="4" customWidth="1"/>
    <col min="14095" max="14095" width="5" style="4" customWidth="1"/>
    <col min="14096" max="14096" width="7.42578125" style="4" customWidth="1"/>
    <col min="14097" max="14097" width="11.85546875" style="4" customWidth="1"/>
    <col min="14098" max="14099" width="12.85546875" style="4" customWidth="1"/>
    <col min="14100" max="14100" width="14.28515625" style="4" customWidth="1"/>
    <col min="14101" max="14102" width="12.42578125" style="4" customWidth="1"/>
    <col min="14103" max="14346" width="9.140625" style="4"/>
    <col min="14347" max="14347" width="5" style="4" customWidth="1"/>
    <col min="14348" max="14348" width="29.42578125" style="4" customWidth="1"/>
    <col min="14349" max="14349" width="9.42578125" style="4" customWidth="1"/>
    <col min="14350" max="14350" width="8.5703125" style="4" customWidth="1"/>
    <col min="14351" max="14351" width="5" style="4" customWidth="1"/>
    <col min="14352" max="14352" width="7.42578125" style="4" customWidth="1"/>
    <col min="14353" max="14353" width="11.85546875" style="4" customWidth="1"/>
    <col min="14354" max="14355" width="12.85546875" style="4" customWidth="1"/>
    <col min="14356" max="14356" width="14.28515625" style="4" customWidth="1"/>
    <col min="14357" max="14358" width="12.42578125" style="4" customWidth="1"/>
    <col min="14359" max="14602" width="9.140625" style="4"/>
    <col min="14603" max="14603" width="5" style="4" customWidth="1"/>
    <col min="14604" max="14604" width="29.42578125" style="4" customWidth="1"/>
    <col min="14605" max="14605" width="9.42578125" style="4" customWidth="1"/>
    <col min="14606" max="14606" width="8.5703125" style="4" customWidth="1"/>
    <col min="14607" max="14607" width="5" style="4" customWidth="1"/>
    <col min="14608" max="14608" width="7.42578125" style="4" customWidth="1"/>
    <col min="14609" max="14609" width="11.85546875" style="4" customWidth="1"/>
    <col min="14610" max="14611" width="12.85546875" style="4" customWidth="1"/>
    <col min="14612" max="14612" width="14.28515625" style="4" customWidth="1"/>
    <col min="14613" max="14614" width="12.42578125" style="4" customWidth="1"/>
    <col min="14615" max="14858" width="9.140625" style="4"/>
    <col min="14859" max="14859" width="5" style="4" customWidth="1"/>
    <col min="14860" max="14860" width="29.42578125" style="4" customWidth="1"/>
    <col min="14861" max="14861" width="9.42578125" style="4" customWidth="1"/>
    <col min="14862" max="14862" width="8.5703125" style="4" customWidth="1"/>
    <col min="14863" max="14863" width="5" style="4" customWidth="1"/>
    <col min="14864" max="14864" width="7.42578125" style="4" customWidth="1"/>
    <col min="14865" max="14865" width="11.85546875" style="4" customWidth="1"/>
    <col min="14866" max="14867" width="12.85546875" style="4" customWidth="1"/>
    <col min="14868" max="14868" width="14.28515625" style="4" customWidth="1"/>
    <col min="14869" max="14870" width="12.42578125" style="4" customWidth="1"/>
    <col min="14871" max="15114" width="9.140625" style="4"/>
    <col min="15115" max="15115" width="5" style="4" customWidth="1"/>
    <col min="15116" max="15116" width="29.42578125" style="4" customWidth="1"/>
    <col min="15117" max="15117" width="9.42578125" style="4" customWidth="1"/>
    <col min="15118" max="15118" width="8.5703125" style="4" customWidth="1"/>
    <col min="15119" max="15119" width="5" style="4" customWidth="1"/>
    <col min="15120" max="15120" width="7.42578125" style="4" customWidth="1"/>
    <col min="15121" max="15121" width="11.85546875" style="4" customWidth="1"/>
    <col min="15122" max="15123" width="12.85546875" style="4" customWidth="1"/>
    <col min="15124" max="15124" width="14.28515625" style="4" customWidth="1"/>
    <col min="15125" max="15126" width="12.42578125" style="4" customWidth="1"/>
    <col min="15127" max="15370" width="9.140625" style="4"/>
    <col min="15371" max="15371" width="5" style="4" customWidth="1"/>
    <col min="15372" max="15372" width="29.42578125" style="4" customWidth="1"/>
    <col min="15373" max="15373" width="9.42578125" style="4" customWidth="1"/>
    <col min="15374" max="15374" width="8.5703125" style="4" customWidth="1"/>
    <col min="15375" max="15375" width="5" style="4" customWidth="1"/>
    <col min="15376" max="15376" width="7.42578125" style="4" customWidth="1"/>
    <col min="15377" max="15377" width="11.85546875" style="4" customWidth="1"/>
    <col min="15378" max="15379" width="12.85546875" style="4" customWidth="1"/>
    <col min="15380" max="15380" width="14.28515625" style="4" customWidth="1"/>
    <col min="15381" max="15382" width="12.42578125" style="4" customWidth="1"/>
    <col min="15383" max="15626" width="9.140625" style="4"/>
    <col min="15627" max="15627" width="5" style="4" customWidth="1"/>
    <col min="15628" max="15628" width="29.42578125" style="4" customWidth="1"/>
    <col min="15629" max="15629" width="9.42578125" style="4" customWidth="1"/>
    <col min="15630" max="15630" width="8.5703125" style="4" customWidth="1"/>
    <col min="15631" max="15631" width="5" style="4" customWidth="1"/>
    <col min="15632" max="15632" width="7.42578125" style="4" customWidth="1"/>
    <col min="15633" max="15633" width="11.85546875" style="4" customWidth="1"/>
    <col min="15634" max="15635" width="12.85546875" style="4" customWidth="1"/>
    <col min="15636" max="15636" width="14.28515625" style="4" customWidth="1"/>
    <col min="15637" max="15638" width="12.42578125" style="4" customWidth="1"/>
    <col min="15639" max="15882" width="9.140625" style="4"/>
    <col min="15883" max="15883" width="5" style="4" customWidth="1"/>
    <col min="15884" max="15884" width="29.42578125" style="4" customWidth="1"/>
    <col min="15885" max="15885" width="9.42578125" style="4" customWidth="1"/>
    <col min="15886" max="15886" width="8.5703125" style="4" customWidth="1"/>
    <col min="15887" max="15887" width="5" style="4" customWidth="1"/>
    <col min="15888" max="15888" width="7.42578125" style="4" customWidth="1"/>
    <col min="15889" max="15889" width="11.85546875" style="4" customWidth="1"/>
    <col min="15890" max="15891" width="12.85546875" style="4" customWidth="1"/>
    <col min="15892" max="15892" width="14.28515625" style="4" customWidth="1"/>
    <col min="15893" max="15894" width="12.42578125" style="4" customWidth="1"/>
    <col min="15895" max="16138" width="9.140625" style="4"/>
    <col min="16139" max="16139" width="5" style="4" customWidth="1"/>
    <col min="16140" max="16140" width="29.42578125" style="4" customWidth="1"/>
    <col min="16141" max="16141" width="9.42578125" style="4" customWidth="1"/>
    <col min="16142" max="16142" width="8.5703125" style="4" customWidth="1"/>
    <col min="16143" max="16143" width="5" style="4" customWidth="1"/>
    <col min="16144" max="16144" width="7.42578125" style="4" customWidth="1"/>
    <col min="16145" max="16145" width="11.85546875" style="4" customWidth="1"/>
    <col min="16146" max="16147" width="12.85546875" style="4" customWidth="1"/>
    <col min="16148" max="16148" width="14.28515625" style="4" customWidth="1"/>
    <col min="16149" max="16150" width="12.42578125" style="4" customWidth="1"/>
    <col min="16151" max="16384" width="9.140625" style="4"/>
  </cols>
  <sheetData>
    <row r="1" spans="1:25" ht="18.75" x14ac:dyDescent="0.3">
      <c r="A1" s="1"/>
      <c r="B1" s="105" t="s">
        <v>0</v>
      </c>
      <c r="C1" s="105"/>
      <c r="D1" s="105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/>
      <c r="T1" s="2"/>
      <c r="U1" s="2"/>
      <c r="V1" s="105" t="s">
        <v>1</v>
      </c>
      <c r="W1" s="105"/>
      <c r="X1" s="105"/>
      <c r="Y1" s="105"/>
    </row>
    <row r="2" spans="1:25" ht="18.75" x14ac:dyDescent="0.3">
      <c r="A2" s="1"/>
      <c r="B2" s="105" t="s">
        <v>2</v>
      </c>
      <c r="C2" s="105"/>
      <c r="D2" s="105"/>
      <c r="V2" s="105" t="s">
        <v>3</v>
      </c>
      <c r="W2" s="105"/>
      <c r="X2" s="105"/>
      <c r="Y2" s="105"/>
    </row>
    <row r="3" spans="1:25" ht="18.75" x14ac:dyDescent="0.3">
      <c r="A3" s="1"/>
      <c r="B3" s="105" t="s">
        <v>4</v>
      </c>
      <c r="C3" s="105"/>
      <c r="D3" s="105"/>
      <c r="V3" s="105" t="s">
        <v>213</v>
      </c>
      <c r="W3" s="105"/>
      <c r="X3" s="105"/>
      <c r="Y3" s="105"/>
    </row>
    <row r="4" spans="1:25" ht="18.75" x14ac:dyDescent="0.3">
      <c r="A4" s="1"/>
      <c r="B4" s="105" t="s">
        <v>5</v>
      </c>
      <c r="C4" s="105"/>
      <c r="D4" s="105"/>
      <c r="W4" s="105"/>
      <c r="X4" s="105"/>
      <c r="Y4" s="105"/>
    </row>
    <row r="5" spans="1:25" ht="18.75" x14ac:dyDescent="0.3">
      <c r="A5" s="1"/>
      <c r="B5" s="105" t="s">
        <v>134</v>
      </c>
      <c r="C5" s="105"/>
      <c r="D5" s="105"/>
      <c r="V5" s="105" t="s">
        <v>158</v>
      </c>
      <c r="W5" s="105"/>
      <c r="X5" s="105"/>
      <c r="Y5" s="105"/>
    </row>
    <row r="6" spans="1:25" ht="18.75" x14ac:dyDescent="0.3">
      <c r="A6" s="1"/>
      <c r="B6" s="105" t="s">
        <v>153</v>
      </c>
      <c r="C6" s="105"/>
      <c r="D6" s="105"/>
      <c r="V6" s="105" t="s">
        <v>6</v>
      </c>
      <c r="W6" s="105"/>
      <c r="X6" s="105"/>
      <c r="Y6" s="105"/>
    </row>
    <row r="7" spans="1:25" ht="18.75" x14ac:dyDescent="0.3">
      <c r="B7" s="110"/>
      <c r="C7" s="110"/>
      <c r="D7" s="110"/>
      <c r="V7" s="105" t="s">
        <v>7</v>
      </c>
      <c r="W7" s="105"/>
      <c r="X7" s="105"/>
      <c r="Y7" s="105"/>
    </row>
    <row r="8" spans="1:25" ht="18.75" x14ac:dyDescent="0.3">
      <c r="B8" s="5"/>
      <c r="V8" s="105" t="s">
        <v>8</v>
      </c>
      <c r="W8" s="105"/>
      <c r="X8" s="105"/>
      <c r="Y8" s="105"/>
    </row>
    <row r="9" spans="1:25" ht="18.75" x14ac:dyDescent="0.3">
      <c r="B9" s="5"/>
      <c r="V9" s="105" t="s">
        <v>159</v>
      </c>
      <c r="W9" s="105"/>
      <c r="X9" s="105"/>
      <c r="Y9" s="105"/>
    </row>
    <row r="10" spans="1:25" ht="18.75" x14ac:dyDescent="0.3">
      <c r="B10" s="5"/>
      <c r="V10" s="105" t="s">
        <v>152</v>
      </c>
      <c r="W10" s="105"/>
      <c r="X10" s="105"/>
      <c r="Y10" s="105"/>
    </row>
    <row r="11" spans="1:25" ht="18.75" x14ac:dyDescent="0.3">
      <c r="B11" s="5"/>
      <c r="W11" s="35"/>
      <c r="X11" s="35"/>
      <c r="Y11" s="35"/>
    </row>
    <row r="12" spans="1:25" x14ac:dyDescent="0.25">
      <c r="B12" s="5"/>
      <c r="W12" s="6"/>
      <c r="X12" s="6"/>
      <c r="Y12" s="6"/>
    </row>
    <row r="13" spans="1:25" x14ac:dyDescent="0.25">
      <c r="B13" s="5"/>
    </row>
    <row r="14" spans="1:25" ht="18.75" x14ac:dyDescent="0.3">
      <c r="A14" s="102" t="s">
        <v>9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</row>
    <row r="15" spans="1:25" ht="18.75" x14ac:dyDescent="0.3">
      <c r="A15" s="102" t="s">
        <v>10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</row>
    <row r="16" spans="1:25" ht="18.75" x14ac:dyDescent="0.3">
      <c r="A16" s="103" t="s">
        <v>11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</row>
    <row r="17" spans="1:25" ht="18.75" x14ac:dyDescent="0.3">
      <c r="A17" s="104" t="s">
        <v>157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</row>
    <row r="18" spans="1:25" x14ac:dyDescent="0.25">
      <c r="A18" s="7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34"/>
      <c r="V18" s="9"/>
    </row>
    <row r="19" spans="1:25" x14ac:dyDescent="0.25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34"/>
      <c r="V19" s="9"/>
    </row>
    <row r="20" spans="1:25" s="10" customFormat="1" x14ac:dyDescent="0.25">
      <c r="A20" s="73" t="s">
        <v>12</v>
      </c>
      <c r="B20" s="73" t="s">
        <v>13</v>
      </c>
      <c r="C20" s="97" t="s">
        <v>14</v>
      </c>
      <c r="D20" s="97" t="s">
        <v>15</v>
      </c>
      <c r="E20" s="99" t="s">
        <v>16</v>
      </c>
      <c r="F20" s="97" t="s">
        <v>17</v>
      </c>
      <c r="G20" s="101" t="s">
        <v>18</v>
      </c>
      <c r="H20" s="73" t="s">
        <v>19</v>
      </c>
      <c r="I20" s="73" t="s">
        <v>20</v>
      </c>
      <c r="J20" s="73" t="s">
        <v>21</v>
      </c>
      <c r="K20" s="73" t="s">
        <v>22</v>
      </c>
      <c r="L20" s="73" t="s">
        <v>23</v>
      </c>
      <c r="M20" s="74" t="s">
        <v>24</v>
      </c>
      <c r="N20" s="74" t="s">
        <v>129</v>
      </c>
      <c r="O20" s="74" t="s">
        <v>128</v>
      </c>
      <c r="P20" s="74" t="s">
        <v>24</v>
      </c>
      <c r="Q20" s="74" t="s">
        <v>25</v>
      </c>
      <c r="R20" s="74" t="s">
        <v>26</v>
      </c>
      <c r="S20" s="74" t="s">
        <v>27</v>
      </c>
      <c r="T20" s="74" t="s">
        <v>154</v>
      </c>
      <c r="U20" s="108" t="s">
        <v>28</v>
      </c>
      <c r="V20" s="109"/>
      <c r="W20" s="101" t="s">
        <v>29</v>
      </c>
      <c r="X20" s="107" t="s">
        <v>30</v>
      </c>
      <c r="Y20" s="106" t="s">
        <v>31</v>
      </c>
    </row>
    <row r="21" spans="1:25" s="10" customFormat="1" ht="75" customHeight="1" x14ac:dyDescent="0.25">
      <c r="A21" s="73"/>
      <c r="B21" s="73"/>
      <c r="C21" s="98"/>
      <c r="D21" s="98"/>
      <c r="E21" s="100"/>
      <c r="F21" s="98"/>
      <c r="G21" s="101"/>
      <c r="H21" s="73"/>
      <c r="I21" s="73"/>
      <c r="J21" s="73"/>
      <c r="K21" s="73"/>
      <c r="L21" s="73"/>
      <c r="M21" s="75"/>
      <c r="N21" s="75"/>
      <c r="O21" s="75"/>
      <c r="P21" s="75"/>
      <c r="Q21" s="75"/>
      <c r="R21" s="75"/>
      <c r="S21" s="75"/>
      <c r="T21" s="75"/>
      <c r="U21" s="33" t="s">
        <v>32</v>
      </c>
      <c r="V21" s="33" t="s">
        <v>33</v>
      </c>
      <c r="W21" s="101"/>
      <c r="X21" s="107"/>
      <c r="Y21" s="106"/>
    </row>
    <row r="22" spans="1:25" s="10" customFormat="1" ht="161.25" customHeight="1" x14ac:dyDescent="0.25">
      <c r="A22" s="89">
        <v>1</v>
      </c>
      <c r="B22" s="11" t="s">
        <v>34</v>
      </c>
      <c r="C22" s="93" t="s">
        <v>69</v>
      </c>
      <c r="D22" s="13" t="s">
        <v>70</v>
      </c>
      <c r="E22" s="14" t="s">
        <v>35</v>
      </c>
      <c r="F22" s="55" t="s">
        <v>160</v>
      </c>
      <c r="G22" s="45" t="s">
        <v>36</v>
      </c>
      <c r="H22" s="45">
        <v>1</v>
      </c>
      <c r="I22" s="45">
        <v>5.91</v>
      </c>
      <c r="J22" s="45">
        <v>17697</v>
      </c>
      <c r="K22" s="15">
        <f t="shared" ref="K22:K68" si="0">J22*I22</f>
        <v>104589.27</v>
      </c>
      <c r="L22" s="15">
        <f t="shared" ref="L22:L68" si="1">K22*H22</f>
        <v>104589.27</v>
      </c>
      <c r="M22" s="15">
        <f>K22</f>
        <v>104589.27</v>
      </c>
      <c r="N22" s="15">
        <f>(L22+M22)*30%</f>
        <v>62753.561999999998</v>
      </c>
      <c r="O22" s="15"/>
      <c r="P22" s="15"/>
      <c r="Q22" s="15">
        <f>L22+M22+N22+O22+P22</f>
        <v>271932.10200000001</v>
      </c>
      <c r="R22" s="15"/>
      <c r="S22" s="15"/>
      <c r="T22" s="15"/>
      <c r="U22" s="15">
        <f>Q22*10/100</f>
        <v>27193.210200000001</v>
      </c>
      <c r="V22" s="15"/>
      <c r="W22" s="15">
        <f>Q22+R22+S22+T22+U22+V22</f>
        <v>299125.31220000004</v>
      </c>
      <c r="X22" s="16"/>
      <c r="Y22" s="16">
        <f>(W22*12)+X22</f>
        <v>3589503.7464000005</v>
      </c>
    </row>
    <row r="23" spans="1:25" s="10" customFormat="1" ht="138" customHeight="1" x14ac:dyDescent="0.25">
      <c r="A23" s="90"/>
      <c r="B23" s="12" t="s">
        <v>37</v>
      </c>
      <c r="C23" s="94"/>
      <c r="D23" s="13"/>
      <c r="E23" s="14" t="s">
        <v>71</v>
      </c>
      <c r="F23" s="55" t="s">
        <v>160</v>
      </c>
      <c r="G23" s="45" t="s">
        <v>127</v>
      </c>
      <c r="H23" s="58">
        <v>0.5</v>
      </c>
      <c r="I23" s="58">
        <v>4.5</v>
      </c>
      <c r="J23" s="58">
        <v>17697</v>
      </c>
      <c r="K23" s="15">
        <f t="shared" si="0"/>
        <v>79636.5</v>
      </c>
      <c r="L23" s="15">
        <f t="shared" si="1"/>
        <v>39818.25</v>
      </c>
      <c r="M23" s="15">
        <f t="shared" ref="M23:M31" si="2">L23</f>
        <v>39818.25</v>
      </c>
      <c r="N23" s="15">
        <f t="shared" ref="N23:N51" si="3">(L23+M23)*30%</f>
        <v>23890.95</v>
      </c>
      <c r="O23" s="15"/>
      <c r="P23" s="15"/>
      <c r="Q23" s="15">
        <f t="shared" ref="Q23:Q68" si="4">L23+M23+N23+O23+P23</f>
        <v>103527.45</v>
      </c>
      <c r="R23" s="15">
        <f>Q23*30/100</f>
        <v>31058.235000000001</v>
      </c>
      <c r="S23" s="15"/>
      <c r="T23" s="15"/>
      <c r="U23" s="15"/>
      <c r="V23" s="15"/>
      <c r="W23" s="15">
        <f t="shared" ref="W23:W68" si="5">Q23+R23+S23+T23+U23+V23</f>
        <v>134585.685</v>
      </c>
      <c r="X23" s="16"/>
      <c r="Y23" s="16">
        <f t="shared" ref="Y23:Y68" si="6">(W23*12)+X23</f>
        <v>1615028.22</v>
      </c>
    </row>
    <row r="24" spans="1:25" s="10" customFormat="1" ht="132" customHeight="1" x14ac:dyDescent="0.25">
      <c r="A24" s="89">
        <v>2</v>
      </c>
      <c r="B24" s="12" t="s">
        <v>38</v>
      </c>
      <c r="C24" s="12" t="s">
        <v>39</v>
      </c>
      <c r="D24" s="42" t="s">
        <v>40</v>
      </c>
      <c r="E24" s="71" t="s">
        <v>199</v>
      </c>
      <c r="F24" s="52" t="s">
        <v>161</v>
      </c>
      <c r="G24" s="45" t="s">
        <v>64</v>
      </c>
      <c r="H24" s="58">
        <v>1.5</v>
      </c>
      <c r="I24" s="58">
        <v>4.51</v>
      </c>
      <c r="J24" s="58">
        <v>17697</v>
      </c>
      <c r="K24" s="15">
        <f t="shared" si="0"/>
        <v>79813.47</v>
      </c>
      <c r="L24" s="15">
        <f t="shared" si="1"/>
        <v>119720.205</v>
      </c>
      <c r="M24" s="15">
        <f t="shared" si="2"/>
        <v>119720.205</v>
      </c>
      <c r="N24" s="15">
        <f t="shared" si="3"/>
        <v>71832.122999999992</v>
      </c>
      <c r="O24" s="15"/>
      <c r="P24" s="15"/>
      <c r="Q24" s="15">
        <f t="shared" si="4"/>
        <v>311272.533</v>
      </c>
      <c r="R24" s="15"/>
      <c r="S24" s="15">
        <f>Q24*35/100</f>
        <v>108945.38655</v>
      </c>
      <c r="T24" s="15"/>
      <c r="U24" s="15">
        <f t="shared" ref="U24:U33" si="7">Q24*10/100</f>
        <v>31127.2533</v>
      </c>
      <c r="V24" s="15"/>
      <c r="W24" s="15">
        <f t="shared" si="5"/>
        <v>451345.17284999997</v>
      </c>
      <c r="X24" s="16"/>
      <c r="Y24" s="16">
        <f t="shared" si="6"/>
        <v>5416142.0741999997</v>
      </c>
    </row>
    <row r="25" spans="1:25" s="10" customFormat="1" ht="132" customHeight="1" x14ac:dyDescent="0.25">
      <c r="A25" s="90"/>
      <c r="B25" s="12" t="s">
        <v>38</v>
      </c>
      <c r="C25" s="12" t="s">
        <v>133</v>
      </c>
      <c r="D25" s="42" t="s">
        <v>40</v>
      </c>
      <c r="E25" s="71" t="s">
        <v>199</v>
      </c>
      <c r="F25" s="52" t="s">
        <v>161</v>
      </c>
      <c r="G25" s="45" t="s">
        <v>64</v>
      </c>
      <c r="H25" s="58">
        <v>0.25</v>
      </c>
      <c r="I25" s="58">
        <v>4.51</v>
      </c>
      <c r="J25" s="58">
        <v>17697</v>
      </c>
      <c r="K25" s="15">
        <f t="shared" ref="K25:K27" si="8">J25*I25</f>
        <v>79813.47</v>
      </c>
      <c r="L25" s="15">
        <f t="shared" ref="L25:L27" si="9">K25*H25</f>
        <v>19953.3675</v>
      </c>
      <c r="M25" s="15">
        <f t="shared" ref="M25:M27" si="10">L25</f>
        <v>19953.3675</v>
      </c>
      <c r="N25" s="15">
        <f t="shared" ref="N25:N27" si="11">(L25+M25)*30%</f>
        <v>11972.020500000001</v>
      </c>
      <c r="O25" s="15"/>
      <c r="P25" s="15"/>
      <c r="Q25" s="15">
        <f t="shared" ref="Q25:Q27" si="12">L25+M25+N25+O25+P25</f>
        <v>51878.755499999999</v>
      </c>
      <c r="R25" s="15"/>
      <c r="S25" s="15">
        <f>Q25*35/100</f>
        <v>18157.564425</v>
      </c>
      <c r="T25" s="15"/>
      <c r="U25" s="15">
        <f t="shared" ref="U25:U26" si="13">Q25*10/100</f>
        <v>5187.8755499999997</v>
      </c>
      <c r="V25" s="15"/>
      <c r="W25" s="15">
        <f t="shared" si="5"/>
        <v>75224.195475</v>
      </c>
      <c r="X25" s="16"/>
      <c r="Y25" s="16">
        <f t="shared" si="6"/>
        <v>902690.34569999995</v>
      </c>
    </row>
    <row r="26" spans="1:25" s="10" customFormat="1" ht="138" customHeight="1" x14ac:dyDescent="0.25">
      <c r="A26" s="68">
        <v>3</v>
      </c>
      <c r="B26" s="11" t="s">
        <v>41</v>
      </c>
      <c r="C26" s="12" t="s">
        <v>196</v>
      </c>
      <c r="D26" s="12" t="s">
        <v>198</v>
      </c>
      <c r="E26" s="14" t="s">
        <v>35</v>
      </c>
      <c r="F26" s="18" t="s">
        <v>197</v>
      </c>
      <c r="G26" s="66" t="s">
        <v>68</v>
      </c>
      <c r="H26" s="66">
        <v>1.125</v>
      </c>
      <c r="I26" s="66">
        <v>3.71</v>
      </c>
      <c r="J26" s="66">
        <v>17697</v>
      </c>
      <c r="K26" s="15">
        <f t="shared" si="8"/>
        <v>65655.87</v>
      </c>
      <c r="L26" s="15">
        <f t="shared" si="9"/>
        <v>73862.853749999995</v>
      </c>
      <c r="M26" s="15">
        <f t="shared" si="10"/>
        <v>73862.853749999995</v>
      </c>
      <c r="N26" s="15">
        <f t="shared" si="11"/>
        <v>44317.712249999997</v>
      </c>
      <c r="O26" s="15"/>
      <c r="P26" s="15"/>
      <c r="Q26" s="15">
        <f t="shared" si="12"/>
        <v>192043.41975</v>
      </c>
      <c r="R26" s="15"/>
      <c r="S26" s="15"/>
      <c r="T26" s="15"/>
      <c r="U26" s="15">
        <f t="shared" si="13"/>
        <v>19204.341974999999</v>
      </c>
      <c r="V26" s="15"/>
      <c r="W26" s="15">
        <f t="shared" ref="W26:W27" si="14">Q26+R26+S26+T26+U26+V26</f>
        <v>211247.76172499999</v>
      </c>
      <c r="X26" s="19">
        <v>393454.8</v>
      </c>
      <c r="Y26" s="16">
        <f t="shared" si="6"/>
        <v>2928427.9406999997</v>
      </c>
    </row>
    <row r="27" spans="1:25" s="10" customFormat="1" ht="144" customHeight="1" x14ac:dyDescent="0.25">
      <c r="A27" s="68">
        <v>4</v>
      </c>
      <c r="B27" s="11" t="s">
        <v>41</v>
      </c>
      <c r="C27" s="12" t="s">
        <v>192</v>
      </c>
      <c r="D27" s="13" t="s">
        <v>193</v>
      </c>
      <c r="E27" s="14" t="s">
        <v>35</v>
      </c>
      <c r="F27" s="18" t="s">
        <v>195</v>
      </c>
      <c r="G27" s="66" t="s">
        <v>42</v>
      </c>
      <c r="H27" s="66">
        <v>1.125</v>
      </c>
      <c r="I27" s="66">
        <v>3.45</v>
      </c>
      <c r="J27" s="66">
        <v>17697</v>
      </c>
      <c r="K27" s="15">
        <f t="shared" si="8"/>
        <v>61054.65</v>
      </c>
      <c r="L27" s="15">
        <f t="shared" si="9"/>
        <v>68686.481249999997</v>
      </c>
      <c r="M27" s="15">
        <f t="shared" si="10"/>
        <v>68686.481249999997</v>
      </c>
      <c r="N27" s="15">
        <f t="shared" si="11"/>
        <v>41211.888749999998</v>
      </c>
      <c r="O27" s="15"/>
      <c r="P27" s="15"/>
      <c r="Q27" s="15">
        <f t="shared" si="12"/>
        <v>178584.85125000001</v>
      </c>
      <c r="R27" s="15"/>
      <c r="S27" s="15"/>
      <c r="T27" s="46"/>
      <c r="U27" s="15">
        <f>Q27*10/100</f>
        <v>17858.485125000003</v>
      </c>
      <c r="V27" s="15"/>
      <c r="W27" s="15">
        <f t="shared" si="14"/>
        <v>196443.33637500001</v>
      </c>
      <c r="X27" s="19">
        <v>493939.6</v>
      </c>
      <c r="Y27" s="16">
        <f t="shared" si="6"/>
        <v>2851259.6365000005</v>
      </c>
    </row>
    <row r="28" spans="1:25" s="10" customFormat="1" ht="267.75" x14ac:dyDescent="0.25">
      <c r="A28" s="17">
        <v>5</v>
      </c>
      <c r="B28" s="11" t="s">
        <v>41</v>
      </c>
      <c r="C28" s="12" t="s">
        <v>43</v>
      </c>
      <c r="D28" s="13" t="s">
        <v>200</v>
      </c>
      <c r="E28" s="14" t="s">
        <v>212</v>
      </c>
      <c r="F28" s="48" t="s">
        <v>162</v>
      </c>
      <c r="G28" s="45" t="s">
        <v>44</v>
      </c>
      <c r="H28" s="58">
        <v>1.125</v>
      </c>
      <c r="I28" s="20">
        <v>4.3600000000000003</v>
      </c>
      <c r="J28" s="58">
        <v>17697</v>
      </c>
      <c r="K28" s="15">
        <f t="shared" si="0"/>
        <v>77158.920000000013</v>
      </c>
      <c r="L28" s="15">
        <f t="shared" si="1"/>
        <v>86803.785000000018</v>
      </c>
      <c r="M28" s="15">
        <f t="shared" si="2"/>
        <v>86803.785000000018</v>
      </c>
      <c r="N28" s="15">
        <f t="shared" si="3"/>
        <v>52082.271000000008</v>
      </c>
      <c r="O28" s="15"/>
      <c r="P28" s="15"/>
      <c r="Q28" s="15">
        <f t="shared" si="4"/>
        <v>225689.84100000004</v>
      </c>
      <c r="R28" s="15">
        <f>Q28*30%</f>
        <v>67706.952300000004</v>
      </c>
      <c r="S28" s="15"/>
      <c r="T28" s="15"/>
      <c r="U28" s="15">
        <f t="shared" si="7"/>
        <v>22568.984100000005</v>
      </c>
      <c r="V28" s="15"/>
      <c r="W28" s="15">
        <f t="shared" si="5"/>
        <v>315965.77740000002</v>
      </c>
      <c r="X28" s="19">
        <v>601105.69999999995</v>
      </c>
      <c r="Y28" s="16">
        <f t="shared" si="6"/>
        <v>4392695.0288000004</v>
      </c>
    </row>
    <row r="29" spans="1:25" s="10" customFormat="1" ht="173.25" x14ac:dyDescent="0.25">
      <c r="A29" s="17">
        <v>6</v>
      </c>
      <c r="B29" s="11" t="s">
        <v>45</v>
      </c>
      <c r="C29" s="12" t="s">
        <v>142</v>
      </c>
      <c r="D29" s="13" t="s">
        <v>151</v>
      </c>
      <c r="E29" s="14" t="s">
        <v>35</v>
      </c>
      <c r="F29" s="18" t="s">
        <v>163</v>
      </c>
      <c r="G29" s="58" t="s">
        <v>42</v>
      </c>
      <c r="H29" s="58">
        <v>1.125</v>
      </c>
      <c r="I29" s="58">
        <v>3.41</v>
      </c>
      <c r="J29" s="58">
        <v>17697</v>
      </c>
      <c r="K29" s="15">
        <f t="shared" si="0"/>
        <v>60346.770000000004</v>
      </c>
      <c r="L29" s="15">
        <f t="shared" si="1"/>
        <v>67890.116250000006</v>
      </c>
      <c r="M29" s="15">
        <f t="shared" si="2"/>
        <v>67890.116250000006</v>
      </c>
      <c r="N29" s="15">
        <f t="shared" si="3"/>
        <v>40734.069750000002</v>
      </c>
      <c r="O29" s="15"/>
      <c r="P29" s="15"/>
      <c r="Q29" s="15">
        <f t="shared" si="4"/>
        <v>176514.30225000001</v>
      </c>
      <c r="R29" s="15"/>
      <c r="S29" s="15"/>
      <c r="T29" s="15"/>
      <c r="U29" s="15">
        <f t="shared" si="7"/>
        <v>17651.430225</v>
      </c>
      <c r="V29" s="15"/>
      <c r="W29" s="15">
        <f t="shared" si="5"/>
        <v>194165.732475</v>
      </c>
      <c r="X29" s="19">
        <v>361639.1</v>
      </c>
      <c r="Y29" s="16">
        <f t="shared" si="6"/>
        <v>2691627.8897000002</v>
      </c>
    </row>
    <row r="30" spans="1:25" s="10" customFormat="1" ht="157.5" x14ac:dyDescent="0.25">
      <c r="A30" s="17">
        <v>7</v>
      </c>
      <c r="B30" s="11" t="s">
        <v>46</v>
      </c>
      <c r="C30" s="12" t="s">
        <v>47</v>
      </c>
      <c r="D30" s="43" t="s">
        <v>48</v>
      </c>
      <c r="E30" s="14" t="s">
        <v>211</v>
      </c>
      <c r="F30" s="57" t="s">
        <v>164</v>
      </c>
      <c r="G30" s="58" t="s">
        <v>127</v>
      </c>
      <c r="H30" s="58">
        <v>1.125</v>
      </c>
      <c r="I30" s="58">
        <v>4.28</v>
      </c>
      <c r="J30" s="58">
        <v>17697</v>
      </c>
      <c r="K30" s="15">
        <f t="shared" si="0"/>
        <v>75743.16</v>
      </c>
      <c r="L30" s="15">
        <f t="shared" si="1"/>
        <v>85211.055000000008</v>
      </c>
      <c r="M30" s="15">
        <f t="shared" si="2"/>
        <v>85211.055000000008</v>
      </c>
      <c r="N30" s="15">
        <f t="shared" si="3"/>
        <v>51126.633000000002</v>
      </c>
      <c r="O30" s="15"/>
      <c r="P30" s="15"/>
      <c r="Q30" s="15">
        <f t="shared" si="4"/>
        <v>221548.74300000002</v>
      </c>
      <c r="R30" s="15">
        <f>Q30*30/100</f>
        <v>66464.622900000017</v>
      </c>
      <c r="S30" s="15"/>
      <c r="T30" s="15"/>
      <c r="U30" s="15">
        <f t="shared" si="7"/>
        <v>22154.874300000003</v>
      </c>
      <c r="V30" s="15"/>
      <c r="W30" s="15">
        <f>Q30+R30+S30+T30+U30+V30</f>
        <v>310168.24020000006</v>
      </c>
      <c r="X30" s="19">
        <v>590076.19999999995</v>
      </c>
      <c r="Y30" s="16">
        <f t="shared" si="6"/>
        <v>4312095.0824000007</v>
      </c>
    </row>
    <row r="31" spans="1:25" s="10" customFormat="1" ht="76.5" customHeight="1" x14ac:dyDescent="0.25">
      <c r="A31" s="89">
        <v>8</v>
      </c>
      <c r="B31" s="12" t="s">
        <v>50</v>
      </c>
      <c r="C31" s="93" t="s">
        <v>51</v>
      </c>
      <c r="D31" s="95" t="s">
        <v>52</v>
      </c>
      <c r="E31" s="14" t="s">
        <v>203</v>
      </c>
      <c r="F31" s="74" t="s">
        <v>165</v>
      </c>
      <c r="G31" s="62" t="s">
        <v>174</v>
      </c>
      <c r="H31" s="58">
        <v>0.75</v>
      </c>
      <c r="I31" s="58">
        <v>4.8099999999999996</v>
      </c>
      <c r="J31" s="58">
        <v>17697</v>
      </c>
      <c r="K31" s="15">
        <f t="shared" si="0"/>
        <v>85122.569999999992</v>
      </c>
      <c r="L31" s="15">
        <f t="shared" si="1"/>
        <v>63841.927499999991</v>
      </c>
      <c r="M31" s="15">
        <f t="shared" si="2"/>
        <v>63841.927499999991</v>
      </c>
      <c r="N31" s="15">
        <f t="shared" si="3"/>
        <v>38305.15649999999</v>
      </c>
      <c r="O31" s="15"/>
      <c r="P31" s="15"/>
      <c r="Q31" s="15">
        <f t="shared" si="4"/>
        <v>165989.01149999996</v>
      </c>
      <c r="R31" s="15">
        <f>Q31*30/100</f>
        <v>49796.703449999986</v>
      </c>
      <c r="S31" s="15"/>
      <c r="T31" s="15"/>
      <c r="U31" s="15">
        <f t="shared" si="7"/>
        <v>16598.901149999998</v>
      </c>
      <c r="V31" s="15"/>
      <c r="W31" s="15">
        <f t="shared" si="5"/>
        <v>232384.61609999993</v>
      </c>
      <c r="X31" s="16"/>
      <c r="Y31" s="16">
        <f t="shared" si="6"/>
        <v>2788615.3931999989</v>
      </c>
    </row>
    <row r="32" spans="1:25" s="10" customFormat="1" ht="60" customHeight="1" x14ac:dyDescent="0.25">
      <c r="A32" s="90"/>
      <c r="B32" s="12" t="s">
        <v>89</v>
      </c>
      <c r="C32" s="94"/>
      <c r="D32" s="96"/>
      <c r="E32" s="14" t="s">
        <v>35</v>
      </c>
      <c r="F32" s="75"/>
      <c r="G32" s="58" t="s">
        <v>90</v>
      </c>
      <c r="H32" s="58">
        <v>0.5</v>
      </c>
      <c r="I32" s="58">
        <v>4.46</v>
      </c>
      <c r="J32" s="58">
        <v>17697</v>
      </c>
      <c r="K32" s="15">
        <f t="shared" ref="K32" si="15">J32*I32</f>
        <v>78928.62</v>
      </c>
      <c r="L32" s="15">
        <f t="shared" ref="L32" si="16">K32*H32</f>
        <v>39464.31</v>
      </c>
      <c r="M32" s="15"/>
      <c r="N32" s="15"/>
      <c r="O32" s="15"/>
      <c r="P32" s="15">
        <f>L32*100%</f>
        <v>39464.31</v>
      </c>
      <c r="Q32" s="15">
        <f t="shared" ref="Q32" si="17">L32+M32+N32+O32+P32</f>
        <v>78928.62</v>
      </c>
      <c r="R32" s="15"/>
      <c r="S32" s="15"/>
      <c r="T32" s="15"/>
      <c r="U32" s="15"/>
      <c r="V32" s="15"/>
      <c r="W32" s="15">
        <f t="shared" si="5"/>
        <v>78928.62</v>
      </c>
      <c r="X32" s="16"/>
      <c r="Y32" s="16">
        <f t="shared" si="6"/>
        <v>947143.44</v>
      </c>
    </row>
    <row r="33" spans="1:25" s="10" customFormat="1" ht="96" customHeight="1" x14ac:dyDescent="0.25">
      <c r="A33" s="36">
        <v>9</v>
      </c>
      <c r="B33" s="11" t="s">
        <v>53</v>
      </c>
      <c r="C33" s="37" t="s">
        <v>54</v>
      </c>
      <c r="D33" s="43" t="s">
        <v>55</v>
      </c>
      <c r="E33" s="14"/>
      <c r="F33" s="59" t="s">
        <v>166</v>
      </c>
      <c r="G33" s="58" t="s">
        <v>56</v>
      </c>
      <c r="H33" s="58">
        <v>1</v>
      </c>
      <c r="I33" s="58">
        <v>4.46</v>
      </c>
      <c r="J33" s="58">
        <v>17697</v>
      </c>
      <c r="K33" s="15">
        <f t="shared" si="0"/>
        <v>78928.62</v>
      </c>
      <c r="L33" s="15">
        <f t="shared" si="1"/>
        <v>78928.62</v>
      </c>
      <c r="M33" s="15"/>
      <c r="N33" s="15"/>
      <c r="O33" s="15"/>
      <c r="P33" s="15">
        <f>L33*100%</f>
        <v>78928.62</v>
      </c>
      <c r="Q33" s="15">
        <f t="shared" si="4"/>
        <v>157857.24</v>
      </c>
      <c r="R33" s="15"/>
      <c r="S33" s="15"/>
      <c r="T33" s="15">
        <f>Q33</f>
        <v>157857.24</v>
      </c>
      <c r="U33" s="15">
        <f t="shared" si="7"/>
        <v>15785.723999999998</v>
      </c>
      <c r="V33" s="15"/>
      <c r="W33" s="15">
        <f t="shared" si="5"/>
        <v>331500.20399999997</v>
      </c>
      <c r="X33" s="16"/>
      <c r="Y33" s="16">
        <f t="shared" si="6"/>
        <v>3978002.4479999999</v>
      </c>
    </row>
    <row r="34" spans="1:25" s="10" customFormat="1" ht="141.75" x14ac:dyDescent="0.25">
      <c r="A34" s="17">
        <v>10</v>
      </c>
      <c r="B34" s="11" t="s">
        <v>58</v>
      </c>
      <c r="C34" s="12" t="s">
        <v>59</v>
      </c>
      <c r="D34" s="13" t="s">
        <v>60</v>
      </c>
      <c r="E34" s="14"/>
      <c r="F34" s="58" t="s">
        <v>167</v>
      </c>
      <c r="G34" s="58" t="s">
        <v>61</v>
      </c>
      <c r="H34" s="58">
        <v>1</v>
      </c>
      <c r="I34" s="58">
        <v>3.65</v>
      </c>
      <c r="J34" s="58">
        <v>17697</v>
      </c>
      <c r="K34" s="15">
        <f t="shared" si="0"/>
        <v>64594.049999999996</v>
      </c>
      <c r="L34" s="15">
        <f t="shared" si="1"/>
        <v>64594.049999999996</v>
      </c>
      <c r="M34" s="15"/>
      <c r="N34" s="15"/>
      <c r="O34" s="15"/>
      <c r="P34" s="15">
        <f>L34*100%</f>
        <v>64594.049999999996</v>
      </c>
      <c r="Q34" s="15">
        <f t="shared" si="4"/>
        <v>129188.09999999999</v>
      </c>
      <c r="R34" s="15"/>
      <c r="S34" s="15"/>
      <c r="T34" s="15"/>
      <c r="U34" s="15">
        <f t="shared" ref="U34:U37" si="18">Q34*10/100</f>
        <v>12918.81</v>
      </c>
      <c r="V34" s="15"/>
      <c r="W34" s="15">
        <f t="shared" si="5"/>
        <v>142106.91</v>
      </c>
      <c r="X34" s="16"/>
      <c r="Y34" s="16">
        <f t="shared" si="6"/>
        <v>1705282.92</v>
      </c>
    </row>
    <row r="35" spans="1:25" s="10" customFormat="1" ht="140.25" customHeight="1" x14ac:dyDescent="0.25">
      <c r="A35" s="89">
        <v>11</v>
      </c>
      <c r="B35" s="11" t="s">
        <v>41</v>
      </c>
      <c r="C35" s="93" t="s">
        <v>62</v>
      </c>
      <c r="D35" s="91" t="s">
        <v>63</v>
      </c>
      <c r="E35" s="77" t="s">
        <v>138</v>
      </c>
      <c r="F35" s="81" t="s">
        <v>145</v>
      </c>
      <c r="G35" s="58" t="s">
        <v>44</v>
      </c>
      <c r="H35" s="58">
        <v>1.125</v>
      </c>
      <c r="I35" s="58">
        <v>4.21</v>
      </c>
      <c r="J35" s="58">
        <v>17697</v>
      </c>
      <c r="K35" s="15">
        <f t="shared" si="0"/>
        <v>74504.37</v>
      </c>
      <c r="L35" s="15">
        <f t="shared" si="1"/>
        <v>83817.416249999995</v>
      </c>
      <c r="M35" s="15">
        <f t="shared" ref="M35:M40" si="19">L35</f>
        <v>83817.416249999995</v>
      </c>
      <c r="N35" s="15">
        <f t="shared" si="3"/>
        <v>50290.449749999992</v>
      </c>
      <c r="O35" s="15"/>
      <c r="P35" s="15"/>
      <c r="Q35" s="15">
        <f t="shared" si="4"/>
        <v>217925.28224999999</v>
      </c>
      <c r="R35" s="15">
        <f>Q35*30/100</f>
        <v>65377.584674999991</v>
      </c>
      <c r="S35" s="15"/>
      <c r="T35" s="15"/>
      <c r="U35" s="15">
        <f t="shared" si="18"/>
        <v>21792.528224999998</v>
      </c>
      <c r="V35" s="15"/>
      <c r="W35" s="15">
        <f t="shared" si="5"/>
        <v>305095.39515</v>
      </c>
      <c r="X35" s="19">
        <v>580425.4</v>
      </c>
      <c r="Y35" s="16">
        <f t="shared" si="6"/>
        <v>4241570.1418000003</v>
      </c>
    </row>
    <row r="36" spans="1:25" s="10" customFormat="1" ht="57" customHeight="1" x14ac:dyDescent="0.25">
      <c r="A36" s="90"/>
      <c r="B36" s="12" t="s">
        <v>65</v>
      </c>
      <c r="C36" s="94"/>
      <c r="D36" s="92"/>
      <c r="E36" s="78"/>
      <c r="F36" s="82"/>
      <c r="G36" s="58" t="s">
        <v>49</v>
      </c>
      <c r="H36" s="58">
        <v>0.5</v>
      </c>
      <c r="I36" s="58">
        <v>3.94</v>
      </c>
      <c r="J36" s="58">
        <v>17697</v>
      </c>
      <c r="K36" s="15">
        <f t="shared" si="0"/>
        <v>69726.179999999993</v>
      </c>
      <c r="L36" s="15">
        <f t="shared" si="1"/>
        <v>34863.089999999997</v>
      </c>
      <c r="M36" s="15">
        <f t="shared" si="19"/>
        <v>34863.089999999997</v>
      </c>
      <c r="N36" s="15">
        <f t="shared" si="3"/>
        <v>20917.853999999996</v>
      </c>
      <c r="O36" s="15"/>
      <c r="P36" s="15"/>
      <c r="Q36" s="15">
        <f t="shared" si="4"/>
        <v>90644.033999999985</v>
      </c>
      <c r="R36" s="15">
        <f>Q36*30/100</f>
        <v>27193.210199999994</v>
      </c>
      <c r="S36" s="15"/>
      <c r="T36" s="15"/>
      <c r="U36" s="15"/>
      <c r="V36" s="15"/>
      <c r="W36" s="15">
        <f t="shared" si="5"/>
        <v>117837.24419999999</v>
      </c>
      <c r="X36" s="16"/>
      <c r="Y36" s="16">
        <f t="shared" si="6"/>
        <v>1414046.9304</v>
      </c>
    </row>
    <row r="37" spans="1:25" s="10" customFormat="1" ht="130.5" customHeight="1" x14ac:dyDescent="0.25">
      <c r="A37" s="51">
        <v>12</v>
      </c>
      <c r="B37" s="11" t="s">
        <v>57</v>
      </c>
      <c r="C37" s="12" t="s">
        <v>135</v>
      </c>
      <c r="D37" s="13" t="s">
        <v>136</v>
      </c>
      <c r="E37" s="12" t="s">
        <v>35</v>
      </c>
      <c r="F37" s="60" t="s">
        <v>146</v>
      </c>
      <c r="G37" s="58" t="s">
        <v>56</v>
      </c>
      <c r="H37" s="58">
        <v>0.5</v>
      </c>
      <c r="I37" s="63">
        <v>4.1399999999999997</v>
      </c>
      <c r="J37" s="58">
        <v>17697</v>
      </c>
      <c r="K37" s="15">
        <f t="shared" ref="K37" si="20">J37*I37</f>
        <v>73265.579999999987</v>
      </c>
      <c r="L37" s="15">
        <f t="shared" ref="L37" si="21">K37*H37</f>
        <v>36632.789999999994</v>
      </c>
      <c r="M37" s="15"/>
      <c r="N37" s="15"/>
      <c r="O37" s="15"/>
      <c r="P37" s="15">
        <f>L37*100%</f>
        <v>36632.789999999994</v>
      </c>
      <c r="Q37" s="15">
        <f t="shared" ref="Q37" si="22">L37+M37+N37+O37+P37</f>
        <v>73265.579999999987</v>
      </c>
      <c r="R37" s="15"/>
      <c r="S37" s="15"/>
      <c r="T37" s="15">
        <f>Q37</f>
        <v>73265.579999999987</v>
      </c>
      <c r="U37" s="15">
        <f t="shared" si="18"/>
        <v>7326.5579999999982</v>
      </c>
      <c r="V37" s="15"/>
      <c r="W37" s="15">
        <f t="shared" si="5"/>
        <v>153857.71799999996</v>
      </c>
      <c r="X37" s="16"/>
      <c r="Y37" s="16">
        <f t="shared" si="6"/>
        <v>1846292.6159999995</v>
      </c>
    </row>
    <row r="38" spans="1:25" s="10" customFormat="1" ht="110.25" x14ac:dyDescent="0.25">
      <c r="A38" s="17">
        <v>13</v>
      </c>
      <c r="B38" s="11" t="s">
        <v>41</v>
      </c>
      <c r="C38" s="12" t="s">
        <v>66</v>
      </c>
      <c r="D38" s="13" t="s">
        <v>67</v>
      </c>
      <c r="E38" s="14" t="s">
        <v>35</v>
      </c>
      <c r="F38" s="57" t="s">
        <v>169</v>
      </c>
      <c r="G38" s="58" t="s">
        <v>68</v>
      </c>
      <c r="H38" s="58">
        <v>1.125</v>
      </c>
      <c r="I38" s="58">
        <v>4.0599999999999996</v>
      </c>
      <c r="J38" s="58">
        <v>17697</v>
      </c>
      <c r="K38" s="15">
        <f t="shared" si="0"/>
        <v>71849.819999999992</v>
      </c>
      <c r="L38" s="15">
        <f t="shared" si="1"/>
        <v>80831.047499999986</v>
      </c>
      <c r="M38" s="15">
        <f t="shared" si="19"/>
        <v>80831.047499999986</v>
      </c>
      <c r="N38" s="15">
        <f t="shared" si="3"/>
        <v>48498.628499999992</v>
      </c>
      <c r="O38" s="15"/>
      <c r="P38" s="15"/>
      <c r="Q38" s="15">
        <f t="shared" si="4"/>
        <v>210160.72349999996</v>
      </c>
      <c r="R38" s="15"/>
      <c r="S38" s="15"/>
      <c r="T38" s="15"/>
      <c r="U38" s="15">
        <f t="shared" ref="U38:U42" si="23">Q38*10/100</f>
        <v>21016.072349999995</v>
      </c>
      <c r="V38" s="15"/>
      <c r="W38" s="15">
        <f t="shared" si="5"/>
        <v>231176.79584999997</v>
      </c>
      <c r="X38" s="16">
        <v>430573.2</v>
      </c>
      <c r="Y38" s="16">
        <f t="shared" si="6"/>
        <v>3204694.7501999997</v>
      </c>
    </row>
    <row r="39" spans="1:25" s="10" customFormat="1" ht="125.25" customHeight="1" x14ac:dyDescent="0.25">
      <c r="A39" s="40">
        <v>14</v>
      </c>
      <c r="B39" s="11" t="s">
        <v>74</v>
      </c>
      <c r="C39" s="12" t="s">
        <v>72</v>
      </c>
      <c r="D39" s="13" t="s">
        <v>73</v>
      </c>
      <c r="E39" s="14" t="s">
        <v>201</v>
      </c>
      <c r="F39" s="52" t="s">
        <v>170</v>
      </c>
      <c r="G39" s="45" t="s">
        <v>44</v>
      </c>
      <c r="H39" s="45">
        <v>1.125</v>
      </c>
      <c r="I39" s="45">
        <v>4.21</v>
      </c>
      <c r="J39" s="45">
        <v>17697</v>
      </c>
      <c r="K39" s="15">
        <f t="shared" si="0"/>
        <v>74504.37</v>
      </c>
      <c r="L39" s="15">
        <f t="shared" si="1"/>
        <v>83817.416249999995</v>
      </c>
      <c r="M39" s="15">
        <f t="shared" si="19"/>
        <v>83817.416249999995</v>
      </c>
      <c r="N39" s="15">
        <f t="shared" si="3"/>
        <v>50290.449749999992</v>
      </c>
      <c r="O39" s="15"/>
      <c r="P39" s="15"/>
      <c r="Q39" s="15">
        <f t="shared" si="4"/>
        <v>217925.28224999999</v>
      </c>
      <c r="R39" s="15">
        <f>Q39*30/100</f>
        <v>65377.584674999991</v>
      </c>
      <c r="S39" s="15"/>
      <c r="T39" s="15"/>
      <c r="U39" s="15">
        <f t="shared" si="23"/>
        <v>21792.528224999998</v>
      </c>
      <c r="V39" s="15">
        <v>5309</v>
      </c>
      <c r="W39" s="15">
        <f>Q39+R39+S39+T39+U39+V39</f>
        <v>310404.39515</v>
      </c>
      <c r="X39" s="19">
        <v>591302.40000000002</v>
      </c>
      <c r="Y39" s="16">
        <f t="shared" si="6"/>
        <v>4316155.1418000003</v>
      </c>
    </row>
    <row r="40" spans="1:25" s="10" customFormat="1" ht="143.25" customHeight="1" x14ac:dyDescent="0.25">
      <c r="A40" s="39">
        <v>15</v>
      </c>
      <c r="B40" s="11" t="s">
        <v>41</v>
      </c>
      <c r="C40" s="12" t="s">
        <v>75</v>
      </c>
      <c r="D40" s="13" t="s">
        <v>76</v>
      </c>
      <c r="E40" s="14" t="s">
        <v>139</v>
      </c>
      <c r="F40" s="18" t="s">
        <v>171</v>
      </c>
      <c r="G40" s="45" t="s">
        <v>44</v>
      </c>
      <c r="H40" s="45">
        <v>1.125</v>
      </c>
      <c r="I40" s="45">
        <v>4.21</v>
      </c>
      <c r="J40" s="45">
        <v>17697</v>
      </c>
      <c r="K40" s="15">
        <f t="shared" si="0"/>
        <v>74504.37</v>
      </c>
      <c r="L40" s="15">
        <f t="shared" si="1"/>
        <v>83817.416249999995</v>
      </c>
      <c r="M40" s="15">
        <f t="shared" si="19"/>
        <v>83817.416249999995</v>
      </c>
      <c r="N40" s="15">
        <f t="shared" si="3"/>
        <v>50290.449749999992</v>
      </c>
      <c r="O40" s="15"/>
      <c r="P40" s="15"/>
      <c r="Q40" s="15">
        <f t="shared" si="4"/>
        <v>217925.28224999999</v>
      </c>
      <c r="R40" s="15">
        <f>Q40*30/100</f>
        <v>65377.584674999991</v>
      </c>
      <c r="S40" s="15"/>
      <c r="T40" s="15"/>
      <c r="U40" s="15">
        <f t="shared" si="23"/>
        <v>21792.528224999998</v>
      </c>
      <c r="V40" s="15"/>
      <c r="W40" s="15">
        <f t="shared" si="5"/>
        <v>305095.39515</v>
      </c>
      <c r="X40" s="19">
        <v>580425.4</v>
      </c>
      <c r="Y40" s="16">
        <f t="shared" si="6"/>
        <v>4241570.1418000003</v>
      </c>
    </row>
    <row r="41" spans="1:25" s="10" customFormat="1" ht="143.25" customHeight="1" x14ac:dyDescent="0.25">
      <c r="A41" s="70">
        <v>16</v>
      </c>
      <c r="B41" s="11" t="s">
        <v>91</v>
      </c>
      <c r="C41" s="69" t="s">
        <v>149</v>
      </c>
      <c r="D41" s="72" t="s">
        <v>150</v>
      </c>
      <c r="E41" s="69" t="s">
        <v>35</v>
      </c>
      <c r="F41" s="67" t="s">
        <v>168</v>
      </c>
      <c r="G41" s="66" t="s">
        <v>92</v>
      </c>
      <c r="H41" s="66">
        <v>0.5</v>
      </c>
      <c r="I41" s="66">
        <v>2.95</v>
      </c>
      <c r="J41" s="66">
        <v>17697</v>
      </c>
      <c r="K41" s="15">
        <f t="shared" si="0"/>
        <v>52206.15</v>
      </c>
      <c r="L41" s="15">
        <f t="shared" si="1"/>
        <v>26103.075000000001</v>
      </c>
      <c r="M41" s="15"/>
      <c r="N41" s="15"/>
      <c r="O41" s="15"/>
      <c r="P41" s="15">
        <f>L41*100%</f>
        <v>26103.075000000001</v>
      </c>
      <c r="Q41" s="15">
        <f t="shared" si="4"/>
        <v>52206.15</v>
      </c>
      <c r="R41" s="15"/>
      <c r="S41" s="15"/>
      <c r="T41" s="15"/>
      <c r="U41" s="15">
        <f t="shared" ref="U41" si="24">Q41*10/100</f>
        <v>5220.6149999999998</v>
      </c>
      <c r="V41" s="15"/>
      <c r="W41" s="15">
        <f t="shared" ref="W41" si="25">Q41+R41+S41+T41+U41+V41</f>
        <v>57426.764999999999</v>
      </c>
      <c r="X41" s="16"/>
      <c r="Y41" s="16">
        <f t="shared" si="6"/>
        <v>689121.17999999993</v>
      </c>
    </row>
    <row r="42" spans="1:25" s="10" customFormat="1" ht="54.75" customHeight="1" x14ac:dyDescent="0.25">
      <c r="A42" s="89">
        <v>17</v>
      </c>
      <c r="B42" s="11" t="s">
        <v>77</v>
      </c>
      <c r="C42" s="93" t="s">
        <v>78</v>
      </c>
      <c r="D42" s="91" t="s">
        <v>79</v>
      </c>
      <c r="E42" s="83" t="s">
        <v>131</v>
      </c>
      <c r="F42" s="85" t="s">
        <v>172</v>
      </c>
      <c r="G42" s="45" t="s">
        <v>132</v>
      </c>
      <c r="H42" s="45">
        <v>1</v>
      </c>
      <c r="I42" s="45">
        <v>4.53</v>
      </c>
      <c r="J42" s="45">
        <v>17697</v>
      </c>
      <c r="K42" s="15">
        <f t="shared" si="0"/>
        <v>80167.41</v>
      </c>
      <c r="L42" s="15">
        <f t="shared" si="1"/>
        <v>80167.41</v>
      </c>
      <c r="M42" s="15"/>
      <c r="N42" s="15"/>
      <c r="O42" s="15">
        <f>L42*134%</f>
        <v>107424.32940000002</v>
      </c>
      <c r="P42" s="15"/>
      <c r="Q42" s="15">
        <f t="shared" si="4"/>
        <v>187591.73940000002</v>
      </c>
      <c r="R42" s="15"/>
      <c r="S42" s="15"/>
      <c r="T42" s="15"/>
      <c r="U42" s="15">
        <f t="shared" si="23"/>
        <v>18759.173940000004</v>
      </c>
      <c r="V42" s="15">
        <v>5309</v>
      </c>
      <c r="W42" s="15">
        <f t="shared" si="5"/>
        <v>211659.91334000003</v>
      </c>
      <c r="X42" s="16"/>
      <c r="Y42" s="16">
        <f t="shared" si="6"/>
        <v>2539918.9600800006</v>
      </c>
    </row>
    <row r="43" spans="1:25" s="10" customFormat="1" ht="44.25" customHeight="1" x14ac:dyDescent="0.25">
      <c r="A43" s="90"/>
      <c r="B43" s="11" t="s">
        <v>80</v>
      </c>
      <c r="C43" s="94"/>
      <c r="D43" s="92"/>
      <c r="E43" s="84"/>
      <c r="F43" s="86"/>
      <c r="G43" s="45" t="s">
        <v>42</v>
      </c>
      <c r="H43" s="45">
        <v>0.5</v>
      </c>
      <c r="I43" s="45">
        <v>3.73</v>
      </c>
      <c r="J43" s="45">
        <v>17697</v>
      </c>
      <c r="K43" s="15">
        <f t="shared" si="0"/>
        <v>66009.81</v>
      </c>
      <c r="L43" s="15">
        <f t="shared" si="1"/>
        <v>33004.904999999999</v>
      </c>
      <c r="M43" s="15"/>
      <c r="N43" s="15"/>
      <c r="O43" s="15">
        <f>L43*134%</f>
        <v>44226.572700000004</v>
      </c>
      <c r="P43" s="15"/>
      <c r="Q43" s="15">
        <f t="shared" si="4"/>
        <v>77231.477700000003</v>
      </c>
      <c r="R43" s="15"/>
      <c r="S43" s="15"/>
      <c r="T43" s="15"/>
      <c r="U43" s="15"/>
      <c r="V43" s="15"/>
      <c r="W43" s="15">
        <f t="shared" si="5"/>
        <v>77231.477700000003</v>
      </c>
      <c r="X43" s="16"/>
      <c r="Y43" s="16">
        <f t="shared" si="6"/>
        <v>926777.7324000001</v>
      </c>
    </row>
    <row r="44" spans="1:25" s="10" customFormat="1" ht="63" customHeight="1" x14ac:dyDescent="0.25">
      <c r="A44" s="89">
        <v>18</v>
      </c>
      <c r="B44" s="11" t="s">
        <v>41</v>
      </c>
      <c r="C44" s="93" t="s">
        <v>81</v>
      </c>
      <c r="D44" s="91" t="s">
        <v>82</v>
      </c>
      <c r="E44" s="83" t="s">
        <v>202</v>
      </c>
      <c r="F44" s="87" t="s">
        <v>173</v>
      </c>
      <c r="G44" s="79" t="s">
        <v>83</v>
      </c>
      <c r="H44" s="45">
        <v>1.125</v>
      </c>
      <c r="I44" s="45">
        <v>4.29</v>
      </c>
      <c r="J44" s="45">
        <v>17697</v>
      </c>
      <c r="K44" s="15">
        <f t="shared" si="0"/>
        <v>75920.13</v>
      </c>
      <c r="L44" s="15">
        <f t="shared" si="1"/>
        <v>85410.146250000005</v>
      </c>
      <c r="M44" s="15">
        <f t="shared" ref="M44:M51" si="26">L44</f>
        <v>85410.146250000005</v>
      </c>
      <c r="N44" s="15">
        <f t="shared" si="3"/>
        <v>51246.087749999999</v>
      </c>
      <c r="O44" s="15"/>
      <c r="P44" s="15"/>
      <c r="Q44" s="15">
        <f t="shared" si="4"/>
        <v>222066.38025000002</v>
      </c>
      <c r="R44" s="15">
        <f>Q44*30/100</f>
        <v>66619.914075000008</v>
      </c>
      <c r="S44" s="15"/>
      <c r="T44" s="15"/>
      <c r="U44" s="15">
        <f t="shared" ref="U44" si="27">Q44*10/100</f>
        <v>22206.638025000004</v>
      </c>
      <c r="V44" s="15"/>
      <c r="W44" s="15">
        <f t="shared" si="5"/>
        <v>310892.93235000002</v>
      </c>
      <c r="X44" s="19">
        <v>591454.80000000005</v>
      </c>
      <c r="Y44" s="16">
        <f t="shared" si="6"/>
        <v>4322169.9882000005</v>
      </c>
    </row>
    <row r="45" spans="1:25" s="10" customFormat="1" ht="80.25" customHeight="1" x14ac:dyDescent="0.25">
      <c r="A45" s="90"/>
      <c r="B45" s="11" t="s">
        <v>84</v>
      </c>
      <c r="C45" s="94"/>
      <c r="D45" s="92"/>
      <c r="E45" s="84"/>
      <c r="F45" s="88"/>
      <c r="G45" s="80"/>
      <c r="H45" s="45">
        <v>0.5</v>
      </c>
      <c r="I45" s="45">
        <v>4.29</v>
      </c>
      <c r="J45" s="45">
        <v>17697</v>
      </c>
      <c r="K45" s="15">
        <f t="shared" si="0"/>
        <v>75920.13</v>
      </c>
      <c r="L45" s="15">
        <f t="shared" si="1"/>
        <v>37960.065000000002</v>
      </c>
      <c r="M45" s="15">
        <f t="shared" si="26"/>
        <v>37960.065000000002</v>
      </c>
      <c r="N45" s="15">
        <f t="shared" si="3"/>
        <v>22776.039000000001</v>
      </c>
      <c r="O45" s="15"/>
      <c r="P45" s="15"/>
      <c r="Q45" s="15">
        <f t="shared" si="4"/>
        <v>98696.169000000009</v>
      </c>
      <c r="R45" s="15">
        <f>Q45*30%</f>
        <v>29608.850700000003</v>
      </c>
      <c r="S45" s="15"/>
      <c r="T45" s="15"/>
      <c r="U45" s="15"/>
      <c r="V45" s="15"/>
      <c r="W45" s="15">
        <f t="shared" si="5"/>
        <v>128305.0197</v>
      </c>
      <c r="X45" s="16"/>
      <c r="Y45" s="16">
        <f t="shared" si="6"/>
        <v>1539660.2364000001</v>
      </c>
    </row>
    <row r="46" spans="1:25" s="10" customFormat="1" ht="81" customHeight="1" x14ac:dyDescent="0.25">
      <c r="A46" s="89">
        <v>19</v>
      </c>
      <c r="B46" s="12" t="s">
        <v>85</v>
      </c>
      <c r="C46" s="93" t="s">
        <v>86</v>
      </c>
      <c r="D46" s="91" t="s">
        <v>87</v>
      </c>
      <c r="E46" s="83" t="s">
        <v>204</v>
      </c>
      <c r="F46" s="81" t="s">
        <v>175</v>
      </c>
      <c r="G46" s="79" t="s">
        <v>44</v>
      </c>
      <c r="H46" s="45">
        <v>1</v>
      </c>
      <c r="I46" s="45">
        <v>4.43</v>
      </c>
      <c r="J46" s="45">
        <v>17697</v>
      </c>
      <c r="K46" s="15">
        <f t="shared" si="0"/>
        <v>78397.709999999992</v>
      </c>
      <c r="L46" s="15">
        <f t="shared" si="1"/>
        <v>78397.709999999992</v>
      </c>
      <c r="M46" s="15">
        <f t="shared" si="26"/>
        <v>78397.709999999992</v>
      </c>
      <c r="N46" s="15">
        <f t="shared" si="3"/>
        <v>47038.625999999997</v>
      </c>
      <c r="O46" s="15"/>
      <c r="P46" s="15"/>
      <c r="Q46" s="15">
        <f t="shared" si="4"/>
        <v>203834.04599999997</v>
      </c>
      <c r="R46" s="15">
        <f>Q46*30%</f>
        <v>61150.21379999999</v>
      </c>
      <c r="S46" s="15"/>
      <c r="T46" s="15"/>
      <c r="U46" s="15">
        <f t="shared" ref="U46:U49" si="28">Q46*10/100</f>
        <v>20383.404599999998</v>
      </c>
      <c r="V46" s="15"/>
      <c r="W46" s="15">
        <f t="shared" si="5"/>
        <v>285367.66439999995</v>
      </c>
      <c r="X46" s="16"/>
      <c r="Y46" s="16">
        <f t="shared" si="6"/>
        <v>3424411.9727999996</v>
      </c>
    </row>
    <row r="47" spans="1:25" s="10" customFormat="1" ht="48.75" customHeight="1" x14ac:dyDescent="0.25">
      <c r="A47" s="90"/>
      <c r="B47" s="11" t="s">
        <v>84</v>
      </c>
      <c r="C47" s="94"/>
      <c r="D47" s="92"/>
      <c r="E47" s="84"/>
      <c r="F47" s="82"/>
      <c r="G47" s="80"/>
      <c r="H47" s="45">
        <v>0.5</v>
      </c>
      <c r="I47" s="45">
        <v>4.43</v>
      </c>
      <c r="J47" s="45">
        <v>17697</v>
      </c>
      <c r="K47" s="15">
        <f t="shared" si="0"/>
        <v>78397.709999999992</v>
      </c>
      <c r="L47" s="15">
        <f t="shared" si="1"/>
        <v>39198.854999999996</v>
      </c>
      <c r="M47" s="15">
        <f t="shared" si="26"/>
        <v>39198.854999999996</v>
      </c>
      <c r="N47" s="15">
        <f t="shared" si="3"/>
        <v>23519.312999999998</v>
      </c>
      <c r="O47" s="15"/>
      <c r="P47" s="15"/>
      <c r="Q47" s="15">
        <f t="shared" si="4"/>
        <v>101917.02299999999</v>
      </c>
      <c r="R47" s="15">
        <f>Q47*30%</f>
        <v>30575.106899999995</v>
      </c>
      <c r="S47" s="15"/>
      <c r="T47" s="15"/>
      <c r="U47" s="15"/>
      <c r="V47" s="15"/>
      <c r="W47" s="15">
        <f t="shared" si="5"/>
        <v>132492.12989999997</v>
      </c>
      <c r="X47" s="16"/>
      <c r="Y47" s="16">
        <f t="shared" si="6"/>
        <v>1589905.5587999998</v>
      </c>
    </row>
    <row r="48" spans="1:25" s="10" customFormat="1" ht="237.75" customHeight="1" x14ac:dyDescent="0.25">
      <c r="A48" s="68">
        <v>20</v>
      </c>
      <c r="B48" s="11" t="s">
        <v>41</v>
      </c>
      <c r="C48" s="12" t="s">
        <v>191</v>
      </c>
      <c r="D48" s="13" t="s">
        <v>205</v>
      </c>
      <c r="E48" s="14" t="s">
        <v>35</v>
      </c>
      <c r="F48" s="65" t="s">
        <v>194</v>
      </c>
      <c r="G48" s="66" t="s">
        <v>42</v>
      </c>
      <c r="H48" s="66">
        <v>1.125</v>
      </c>
      <c r="I48" s="20">
        <v>3.53</v>
      </c>
      <c r="J48" s="66">
        <v>17697</v>
      </c>
      <c r="K48" s="15">
        <f t="shared" ref="K48" si="29">J48*I48</f>
        <v>62470.409999999996</v>
      </c>
      <c r="L48" s="15">
        <f t="shared" ref="L48" si="30">K48*H48</f>
        <v>70279.211249999993</v>
      </c>
      <c r="M48" s="15">
        <f t="shared" si="26"/>
        <v>70279.211249999993</v>
      </c>
      <c r="N48" s="15">
        <f t="shared" ref="N48" si="31">(L48+M48)*30%</f>
        <v>42167.526749999997</v>
      </c>
      <c r="O48" s="15"/>
      <c r="P48" s="15"/>
      <c r="Q48" s="15">
        <f t="shared" ref="Q48" si="32">L48+M48+N48+O48+P48</f>
        <v>182725.94924999998</v>
      </c>
      <c r="R48" s="15"/>
      <c r="S48" s="15"/>
      <c r="T48" s="15"/>
      <c r="U48" s="15">
        <f t="shared" ref="U48" si="33">Q48*10/100</f>
        <v>18272.594924999998</v>
      </c>
      <c r="V48" s="15"/>
      <c r="W48" s="15">
        <f t="shared" ref="W48" si="34">Q48+R48+S48+T48+U48+V48</f>
        <v>200998.54417499999</v>
      </c>
      <c r="X48" s="19">
        <v>486675</v>
      </c>
      <c r="Y48" s="16">
        <f t="shared" si="6"/>
        <v>2898657.5301000001</v>
      </c>
    </row>
    <row r="49" spans="1:25" s="10" customFormat="1" ht="147.75" customHeight="1" x14ac:dyDescent="0.25">
      <c r="A49" s="17">
        <v>21</v>
      </c>
      <c r="B49" s="11" t="s">
        <v>46</v>
      </c>
      <c r="C49" s="12" t="s">
        <v>137</v>
      </c>
      <c r="D49" s="12" t="s">
        <v>144</v>
      </c>
      <c r="E49" s="61" t="s">
        <v>35</v>
      </c>
      <c r="F49" s="50" t="s">
        <v>176</v>
      </c>
      <c r="G49" s="58" t="s">
        <v>88</v>
      </c>
      <c r="H49" s="58">
        <v>1.125</v>
      </c>
      <c r="I49" s="58">
        <v>3.53</v>
      </c>
      <c r="J49" s="58">
        <v>17697</v>
      </c>
      <c r="K49" s="15">
        <f t="shared" si="0"/>
        <v>62470.409999999996</v>
      </c>
      <c r="L49" s="15">
        <f t="shared" si="1"/>
        <v>70279.211249999993</v>
      </c>
      <c r="M49" s="15">
        <f t="shared" si="26"/>
        <v>70279.211249999993</v>
      </c>
      <c r="N49" s="15">
        <f t="shared" si="3"/>
        <v>42167.526749999997</v>
      </c>
      <c r="O49" s="15"/>
      <c r="P49" s="15"/>
      <c r="Q49" s="15">
        <f t="shared" si="4"/>
        <v>182725.94924999998</v>
      </c>
      <c r="R49" s="15"/>
      <c r="S49" s="15"/>
      <c r="T49" s="15"/>
      <c r="U49" s="15">
        <f t="shared" si="28"/>
        <v>18272.594924999998</v>
      </c>
      <c r="V49" s="15"/>
      <c r="W49" s="15">
        <f t="shared" si="5"/>
        <v>200998.54417499999</v>
      </c>
      <c r="X49" s="16">
        <v>374365.4</v>
      </c>
      <c r="Y49" s="16">
        <f t="shared" si="6"/>
        <v>2786347.9301</v>
      </c>
    </row>
    <row r="50" spans="1:25" s="10" customFormat="1" ht="125.25" customHeight="1" x14ac:dyDescent="0.25">
      <c r="A50" s="17">
        <v>22</v>
      </c>
      <c r="B50" s="11" t="s">
        <v>74</v>
      </c>
      <c r="C50" s="12" t="s">
        <v>93</v>
      </c>
      <c r="D50" s="13" t="s">
        <v>206</v>
      </c>
      <c r="E50" s="14" t="s">
        <v>35</v>
      </c>
      <c r="F50" s="18" t="s">
        <v>177</v>
      </c>
      <c r="G50" s="58" t="s">
        <v>42</v>
      </c>
      <c r="H50" s="58">
        <v>1.125</v>
      </c>
      <c r="I50" s="58">
        <v>3.49</v>
      </c>
      <c r="J50" s="58">
        <v>17697</v>
      </c>
      <c r="K50" s="15">
        <f t="shared" si="0"/>
        <v>61762.530000000006</v>
      </c>
      <c r="L50" s="15">
        <f t="shared" si="1"/>
        <v>69482.846250000002</v>
      </c>
      <c r="M50" s="15">
        <f t="shared" ref="M50" si="35">L50</f>
        <v>69482.846250000002</v>
      </c>
      <c r="N50" s="15">
        <f t="shared" si="3"/>
        <v>41689.707750000001</v>
      </c>
      <c r="O50" s="15"/>
      <c r="P50" s="15"/>
      <c r="Q50" s="15">
        <f t="shared" si="4"/>
        <v>180655.40025000001</v>
      </c>
      <c r="R50" s="15"/>
      <c r="S50" s="15"/>
      <c r="T50" s="15"/>
      <c r="U50" s="15">
        <f t="shared" ref="U50:U68" si="36">Q50*10/100</f>
        <v>18065.540024999998</v>
      </c>
      <c r="V50" s="15">
        <v>5309</v>
      </c>
      <c r="W50" s="15">
        <f t="shared" si="5"/>
        <v>204029.940275</v>
      </c>
      <c r="X50" s="19">
        <v>381000.2</v>
      </c>
      <c r="Y50" s="16">
        <f t="shared" si="6"/>
        <v>2829359.4833000004</v>
      </c>
    </row>
    <row r="51" spans="1:25" s="10" customFormat="1" ht="176.25" customHeight="1" x14ac:dyDescent="0.25">
      <c r="A51" s="17">
        <v>23</v>
      </c>
      <c r="B51" s="11" t="s">
        <v>207</v>
      </c>
      <c r="C51" s="12" t="s">
        <v>208</v>
      </c>
      <c r="D51" s="12" t="s">
        <v>209</v>
      </c>
      <c r="E51" s="14" t="s">
        <v>35</v>
      </c>
      <c r="F51" s="14" t="s">
        <v>210</v>
      </c>
      <c r="G51" s="56" t="s">
        <v>42</v>
      </c>
      <c r="H51" s="56">
        <v>1.125</v>
      </c>
      <c r="I51" s="56">
        <v>3.36</v>
      </c>
      <c r="J51" s="56">
        <v>17697</v>
      </c>
      <c r="K51" s="15">
        <f t="shared" si="0"/>
        <v>59461.919999999998</v>
      </c>
      <c r="L51" s="15">
        <f t="shared" si="1"/>
        <v>66894.66</v>
      </c>
      <c r="M51" s="15">
        <f t="shared" si="26"/>
        <v>66894.66</v>
      </c>
      <c r="N51" s="15">
        <f t="shared" si="3"/>
        <v>40136.796000000002</v>
      </c>
      <c r="O51" s="15"/>
      <c r="P51" s="15"/>
      <c r="Q51" s="15">
        <f t="shared" si="4"/>
        <v>173926.11600000001</v>
      </c>
      <c r="R51" s="15"/>
      <c r="S51" s="15"/>
      <c r="T51" s="15"/>
      <c r="U51" s="15">
        <f t="shared" si="36"/>
        <v>17392.6116</v>
      </c>
      <c r="V51" s="15"/>
      <c r="W51" s="15">
        <f t="shared" si="5"/>
        <v>191318.72760000001</v>
      </c>
      <c r="X51" s="16">
        <v>356336.4</v>
      </c>
      <c r="Y51" s="16">
        <f t="shared" si="6"/>
        <v>2652161.1312000002</v>
      </c>
    </row>
    <row r="52" spans="1:25" s="10" customFormat="1" ht="75.75" customHeight="1" x14ac:dyDescent="0.25">
      <c r="A52" s="17">
        <v>24</v>
      </c>
      <c r="B52" s="11" t="s">
        <v>94</v>
      </c>
      <c r="C52" s="12" t="s">
        <v>95</v>
      </c>
      <c r="D52" s="13" t="s">
        <v>96</v>
      </c>
      <c r="E52" s="14"/>
      <c r="F52" s="48" t="s">
        <v>178</v>
      </c>
      <c r="G52" s="45" t="s">
        <v>92</v>
      </c>
      <c r="H52" s="45">
        <v>1.1499999999999999</v>
      </c>
      <c r="I52" s="45">
        <v>3.12</v>
      </c>
      <c r="J52" s="45">
        <v>17697</v>
      </c>
      <c r="K52" s="15">
        <f t="shared" si="0"/>
        <v>55214.64</v>
      </c>
      <c r="L52" s="15">
        <f t="shared" si="1"/>
        <v>63496.835999999996</v>
      </c>
      <c r="M52" s="15"/>
      <c r="N52" s="15"/>
      <c r="O52" s="15"/>
      <c r="P52" s="15">
        <f>L52*100%</f>
        <v>63496.835999999996</v>
      </c>
      <c r="Q52" s="15">
        <f t="shared" si="4"/>
        <v>126993.67199999999</v>
      </c>
      <c r="R52" s="15"/>
      <c r="S52" s="15"/>
      <c r="T52" s="15"/>
      <c r="U52" s="15">
        <f t="shared" si="36"/>
        <v>12699.367200000001</v>
      </c>
      <c r="V52" s="15">
        <v>5309</v>
      </c>
      <c r="W52" s="15">
        <f t="shared" si="5"/>
        <v>145002.0392</v>
      </c>
      <c r="X52" s="19"/>
      <c r="Y52" s="16">
        <f t="shared" si="6"/>
        <v>1740024.4704</v>
      </c>
    </row>
    <row r="53" spans="1:25" s="10" customFormat="1" ht="161.25" customHeight="1" x14ac:dyDescent="0.25">
      <c r="A53" s="17">
        <v>25</v>
      </c>
      <c r="B53" s="11" t="s">
        <v>140</v>
      </c>
      <c r="C53" s="12" t="s">
        <v>188</v>
      </c>
      <c r="D53" s="13" t="s">
        <v>189</v>
      </c>
      <c r="E53" s="14"/>
      <c r="F53" s="52" t="s">
        <v>190</v>
      </c>
      <c r="G53" s="56" t="s">
        <v>92</v>
      </c>
      <c r="H53" s="56">
        <v>1.1499999999999999</v>
      </c>
      <c r="I53" s="56">
        <v>2.95</v>
      </c>
      <c r="J53" s="56">
        <v>17697</v>
      </c>
      <c r="K53" s="15">
        <f t="shared" si="0"/>
        <v>52206.15</v>
      </c>
      <c r="L53" s="15">
        <f t="shared" si="1"/>
        <v>60037.072499999995</v>
      </c>
      <c r="M53" s="15"/>
      <c r="N53" s="15"/>
      <c r="O53" s="15"/>
      <c r="P53" s="15">
        <f t="shared" ref="P53:P68" si="37">L53*100%</f>
        <v>60037.072499999995</v>
      </c>
      <c r="Q53" s="15">
        <f t="shared" si="4"/>
        <v>120074.14499999999</v>
      </c>
      <c r="R53" s="15"/>
      <c r="S53" s="15"/>
      <c r="T53" s="15"/>
      <c r="U53" s="15">
        <f t="shared" si="36"/>
        <v>12007.414499999999</v>
      </c>
      <c r="V53" s="15">
        <v>5309</v>
      </c>
      <c r="W53" s="15">
        <f t="shared" si="5"/>
        <v>137390.55949999997</v>
      </c>
      <c r="X53" s="19"/>
      <c r="Y53" s="16">
        <f t="shared" si="6"/>
        <v>1648686.7139999997</v>
      </c>
    </row>
    <row r="54" spans="1:25" s="10" customFormat="1" ht="113.25" customHeight="1" x14ac:dyDescent="0.25">
      <c r="A54" s="17">
        <v>26</v>
      </c>
      <c r="B54" s="11" t="s">
        <v>94</v>
      </c>
      <c r="C54" s="12" t="s">
        <v>185</v>
      </c>
      <c r="D54" s="13" t="s">
        <v>186</v>
      </c>
      <c r="E54" s="14"/>
      <c r="F54" s="55" t="s">
        <v>187</v>
      </c>
      <c r="G54" s="56" t="s">
        <v>92</v>
      </c>
      <c r="H54" s="56">
        <v>1.1499999999999999</v>
      </c>
      <c r="I54" s="56">
        <v>3.22</v>
      </c>
      <c r="J54" s="56">
        <v>17697</v>
      </c>
      <c r="K54" s="15">
        <f t="shared" si="0"/>
        <v>56984.340000000004</v>
      </c>
      <c r="L54" s="15">
        <f t="shared" si="1"/>
        <v>65531.991000000002</v>
      </c>
      <c r="M54" s="15"/>
      <c r="N54" s="15"/>
      <c r="O54" s="15"/>
      <c r="P54" s="15">
        <f t="shared" si="37"/>
        <v>65531.991000000002</v>
      </c>
      <c r="Q54" s="15">
        <f t="shared" si="4"/>
        <v>131063.982</v>
      </c>
      <c r="R54" s="15"/>
      <c r="S54" s="15"/>
      <c r="T54" s="15"/>
      <c r="U54" s="15">
        <f t="shared" si="36"/>
        <v>13106.398200000001</v>
      </c>
      <c r="V54" s="15">
        <v>5309</v>
      </c>
      <c r="W54" s="15">
        <f t="shared" si="5"/>
        <v>149479.38020000001</v>
      </c>
      <c r="X54" s="19"/>
      <c r="Y54" s="16">
        <f t="shared" si="6"/>
        <v>1793752.5624000002</v>
      </c>
    </row>
    <row r="55" spans="1:25" s="10" customFormat="1" ht="94.5" x14ac:dyDescent="0.25">
      <c r="A55" s="17">
        <v>27</v>
      </c>
      <c r="B55" s="11" t="s">
        <v>94</v>
      </c>
      <c r="C55" s="12" t="s">
        <v>97</v>
      </c>
      <c r="D55" s="13" t="s">
        <v>98</v>
      </c>
      <c r="E55" s="14"/>
      <c r="F55" s="48" t="s">
        <v>179</v>
      </c>
      <c r="G55" s="45" t="s">
        <v>92</v>
      </c>
      <c r="H55" s="45">
        <v>1.1499999999999999</v>
      </c>
      <c r="I55" s="45">
        <v>3.04</v>
      </c>
      <c r="J55" s="45">
        <v>17697</v>
      </c>
      <c r="K55" s="15">
        <f t="shared" si="0"/>
        <v>53798.879999999997</v>
      </c>
      <c r="L55" s="15">
        <f t="shared" si="1"/>
        <v>61868.711999999992</v>
      </c>
      <c r="M55" s="15"/>
      <c r="N55" s="15"/>
      <c r="O55" s="15"/>
      <c r="P55" s="15">
        <f t="shared" si="37"/>
        <v>61868.711999999992</v>
      </c>
      <c r="Q55" s="15">
        <f t="shared" si="4"/>
        <v>123737.42399999998</v>
      </c>
      <c r="R55" s="15"/>
      <c r="S55" s="15"/>
      <c r="T55" s="15"/>
      <c r="U55" s="15">
        <f t="shared" si="36"/>
        <v>12373.742399999997</v>
      </c>
      <c r="V55" s="15">
        <v>5309</v>
      </c>
      <c r="W55" s="15">
        <f t="shared" si="5"/>
        <v>141420.16639999999</v>
      </c>
      <c r="X55" s="19"/>
      <c r="Y55" s="16">
        <f t="shared" si="6"/>
        <v>1697041.9967999998</v>
      </c>
    </row>
    <row r="56" spans="1:25" s="10" customFormat="1" ht="64.5" customHeight="1" x14ac:dyDescent="0.25">
      <c r="A56" s="17">
        <v>28</v>
      </c>
      <c r="B56" s="11" t="s">
        <v>94</v>
      </c>
      <c r="C56" s="12" t="s">
        <v>125</v>
      </c>
      <c r="D56" s="13" t="s">
        <v>126</v>
      </c>
      <c r="E56" s="14"/>
      <c r="F56" s="48" t="s">
        <v>180</v>
      </c>
      <c r="G56" s="45" t="s">
        <v>92</v>
      </c>
      <c r="H56" s="45">
        <v>1.3</v>
      </c>
      <c r="I56" s="58">
        <v>3.01</v>
      </c>
      <c r="J56" s="45">
        <v>17697</v>
      </c>
      <c r="K56" s="15">
        <f t="shared" ref="K56" si="38">J56*I56</f>
        <v>53267.969999999994</v>
      </c>
      <c r="L56" s="15">
        <f t="shared" ref="L56" si="39">K56*H56</f>
        <v>69248.36099999999</v>
      </c>
      <c r="M56" s="15"/>
      <c r="N56" s="15"/>
      <c r="O56" s="15"/>
      <c r="P56" s="15">
        <f t="shared" si="37"/>
        <v>69248.36099999999</v>
      </c>
      <c r="Q56" s="15">
        <f t="shared" ref="Q56" si="40">L56+M56+N56+O56+P56</f>
        <v>138496.72199999998</v>
      </c>
      <c r="R56" s="15"/>
      <c r="S56" s="15"/>
      <c r="T56" s="15"/>
      <c r="U56" s="15">
        <f t="shared" ref="U56" si="41">Q56*10/100</f>
        <v>13849.672199999997</v>
      </c>
      <c r="V56" s="15">
        <v>5309</v>
      </c>
      <c r="W56" s="15">
        <f t="shared" si="5"/>
        <v>157655.39419999998</v>
      </c>
      <c r="X56" s="19"/>
      <c r="Y56" s="16">
        <f t="shared" si="6"/>
        <v>1891864.7303999998</v>
      </c>
    </row>
    <row r="57" spans="1:25" s="10" customFormat="1" ht="174.75" customHeight="1" x14ac:dyDescent="0.25">
      <c r="A57" s="17">
        <v>29</v>
      </c>
      <c r="B57" s="11" t="s">
        <v>94</v>
      </c>
      <c r="C57" s="12" t="s">
        <v>130</v>
      </c>
      <c r="D57" s="13" t="s">
        <v>99</v>
      </c>
      <c r="E57" s="14"/>
      <c r="F57" s="18" t="s">
        <v>181</v>
      </c>
      <c r="G57" s="45" t="s">
        <v>92</v>
      </c>
      <c r="H57" s="45">
        <v>1.3</v>
      </c>
      <c r="I57" s="45">
        <v>3.04</v>
      </c>
      <c r="J57" s="45">
        <v>17697</v>
      </c>
      <c r="K57" s="15">
        <f t="shared" si="0"/>
        <v>53798.879999999997</v>
      </c>
      <c r="L57" s="15">
        <f t="shared" si="1"/>
        <v>69938.543999999994</v>
      </c>
      <c r="M57" s="15"/>
      <c r="N57" s="15"/>
      <c r="O57" s="15"/>
      <c r="P57" s="15">
        <f t="shared" si="37"/>
        <v>69938.543999999994</v>
      </c>
      <c r="Q57" s="15">
        <f t="shared" si="4"/>
        <v>139877.08799999999</v>
      </c>
      <c r="R57" s="15"/>
      <c r="S57" s="15"/>
      <c r="T57" s="15"/>
      <c r="U57" s="15">
        <f t="shared" si="36"/>
        <v>13987.708799999999</v>
      </c>
      <c r="V57" s="15">
        <v>5309</v>
      </c>
      <c r="W57" s="15">
        <f t="shared" si="5"/>
        <v>159173.79679999998</v>
      </c>
      <c r="X57" s="19"/>
      <c r="Y57" s="16">
        <f t="shared" si="6"/>
        <v>1910085.5615999997</v>
      </c>
    </row>
    <row r="58" spans="1:25" s="10" customFormat="1" ht="141.75" x14ac:dyDescent="0.25">
      <c r="A58" s="17">
        <v>30</v>
      </c>
      <c r="B58" s="11" t="s">
        <v>140</v>
      </c>
      <c r="C58" s="12" t="s">
        <v>147</v>
      </c>
      <c r="D58" s="21" t="s">
        <v>148</v>
      </c>
      <c r="E58" s="14"/>
      <c r="F58" s="52" t="s">
        <v>182</v>
      </c>
      <c r="G58" s="45" t="s">
        <v>92</v>
      </c>
      <c r="H58" s="45">
        <v>1.1499999999999999</v>
      </c>
      <c r="I58" s="45">
        <v>3.08</v>
      </c>
      <c r="J58" s="45">
        <v>17697</v>
      </c>
      <c r="K58" s="15">
        <f t="shared" si="0"/>
        <v>54506.76</v>
      </c>
      <c r="L58" s="15">
        <f t="shared" si="1"/>
        <v>62682.773999999998</v>
      </c>
      <c r="M58" s="15"/>
      <c r="N58" s="15"/>
      <c r="O58" s="15"/>
      <c r="P58" s="15">
        <f t="shared" si="37"/>
        <v>62682.773999999998</v>
      </c>
      <c r="Q58" s="15">
        <f t="shared" si="4"/>
        <v>125365.548</v>
      </c>
      <c r="R58" s="15"/>
      <c r="S58" s="15"/>
      <c r="T58" s="15"/>
      <c r="U58" s="15">
        <f t="shared" si="36"/>
        <v>12536.5548</v>
      </c>
      <c r="V58" s="15">
        <v>5309</v>
      </c>
      <c r="W58" s="15">
        <f t="shared" si="5"/>
        <v>143211.10279999999</v>
      </c>
      <c r="X58" s="19"/>
      <c r="Y58" s="16">
        <f t="shared" si="6"/>
        <v>1718533.2335999999</v>
      </c>
    </row>
    <row r="59" spans="1:25" s="10" customFormat="1" ht="126" x14ac:dyDescent="0.25">
      <c r="A59" s="17">
        <v>31</v>
      </c>
      <c r="B59" s="11" t="s">
        <v>100</v>
      </c>
      <c r="C59" s="12" t="s">
        <v>183</v>
      </c>
      <c r="D59" s="13" t="s">
        <v>184</v>
      </c>
      <c r="E59" s="64"/>
      <c r="F59" s="55"/>
      <c r="G59" s="55" t="s">
        <v>101</v>
      </c>
      <c r="H59" s="55">
        <v>1</v>
      </c>
      <c r="I59" s="55">
        <v>2.84</v>
      </c>
      <c r="J59" s="56">
        <v>17697</v>
      </c>
      <c r="K59" s="15">
        <f t="shared" si="0"/>
        <v>50259.479999999996</v>
      </c>
      <c r="L59" s="15">
        <f t="shared" si="1"/>
        <v>50259.479999999996</v>
      </c>
      <c r="M59" s="18"/>
      <c r="N59" s="15"/>
      <c r="O59" s="18"/>
      <c r="P59" s="15">
        <f t="shared" si="37"/>
        <v>50259.479999999996</v>
      </c>
      <c r="Q59" s="15">
        <f t="shared" si="4"/>
        <v>100518.95999999999</v>
      </c>
      <c r="R59" s="18"/>
      <c r="S59" s="15"/>
      <c r="T59" s="15"/>
      <c r="U59" s="15">
        <f t="shared" si="36"/>
        <v>10051.895999999999</v>
      </c>
      <c r="V59" s="18"/>
      <c r="W59" s="15">
        <f t="shared" si="5"/>
        <v>110570.85599999999</v>
      </c>
      <c r="X59" s="16"/>
      <c r="Y59" s="16">
        <f t="shared" si="6"/>
        <v>1326850.2719999999</v>
      </c>
    </row>
    <row r="60" spans="1:25" s="10" customFormat="1" ht="173.25" x14ac:dyDescent="0.25">
      <c r="A60" s="17">
        <v>32</v>
      </c>
      <c r="B60" s="11" t="s">
        <v>102</v>
      </c>
      <c r="C60" s="12" t="s">
        <v>103</v>
      </c>
      <c r="D60" s="13" t="s">
        <v>104</v>
      </c>
      <c r="E60" s="14"/>
      <c r="F60" s="49"/>
      <c r="G60" s="45" t="s">
        <v>105</v>
      </c>
      <c r="H60" s="45">
        <v>1</v>
      </c>
      <c r="I60" s="45">
        <v>2.93</v>
      </c>
      <c r="J60" s="45">
        <v>17697</v>
      </c>
      <c r="K60" s="15">
        <f t="shared" si="0"/>
        <v>51852.210000000006</v>
      </c>
      <c r="L60" s="15">
        <f t="shared" si="1"/>
        <v>51852.210000000006</v>
      </c>
      <c r="M60" s="15"/>
      <c r="N60" s="15"/>
      <c r="O60" s="15"/>
      <c r="P60" s="15">
        <f t="shared" si="37"/>
        <v>51852.210000000006</v>
      </c>
      <c r="Q60" s="15">
        <f t="shared" si="4"/>
        <v>103704.42000000001</v>
      </c>
      <c r="R60" s="15"/>
      <c r="S60" s="15"/>
      <c r="T60" s="15"/>
      <c r="U60" s="15">
        <f t="shared" si="36"/>
        <v>10370.442000000003</v>
      </c>
      <c r="V60" s="15">
        <v>5309</v>
      </c>
      <c r="W60" s="15">
        <f t="shared" si="5"/>
        <v>119383.86200000002</v>
      </c>
      <c r="X60" s="19"/>
      <c r="Y60" s="16">
        <f t="shared" si="6"/>
        <v>1432606.3440000003</v>
      </c>
    </row>
    <row r="61" spans="1:25" s="10" customFormat="1" ht="126" x14ac:dyDescent="0.25">
      <c r="A61" s="17">
        <v>33</v>
      </c>
      <c r="B61" s="11" t="s">
        <v>102</v>
      </c>
      <c r="C61" s="12" t="s">
        <v>106</v>
      </c>
      <c r="D61" s="13" t="s">
        <v>107</v>
      </c>
      <c r="E61" s="14"/>
      <c r="F61" s="49"/>
      <c r="G61" s="45" t="s">
        <v>108</v>
      </c>
      <c r="H61" s="45">
        <v>1</v>
      </c>
      <c r="I61" s="45">
        <v>2.9</v>
      </c>
      <c r="J61" s="45">
        <v>17697</v>
      </c>
      <c r="K61" s="15">
        <f t="shared" si="0"/>
        <v>51321.299999999996</v>
      </c>
      <c r="L61" s="15">
        <f t="shared" si="1"/>
        <v>51321.299999999996</v>
      </c>
      <c r="M61" s="15"/>
      <c r="N61" s="15"/>
      <c r="O61" s="15"/>
      <c r="P61" s="15">
        <f t="shared" si="37"/>
        <v>51321.299999999996</v>
      </c>
      <c r="Q61" s="15">
        <f t="shared" si="4"/>
        <v>102642.59999999999</v>
      </c>
      <c r="R61" s="15"/>
      <c r="S61" s="15"/>
      <c r="T61" s="15"/>
      <c r="U61" s="15">
        <f t="shared" si="36"/>
        <v>10264.259999999998</v>
      </c>
      <c r="V61" s="15">
        <v>5309</v>
      </c>
      <c r="W61" s="15">
        <f t="shared" si="5"/>
        <v>118215.85999999999</v>
      </c>
      <c r="X61" s="19"/>
      <c r="Y61" s="16">
        <f t="shared" si="6"/>
        <v>1418590.3199999998</v>
      </c>
    </row>
    <row r="62" spans="1:25" s="10" customFormat="1" ht="37.5" customHeight="1" x14ac:dyDescent="0.25">
      <c r="A62" s="17">
        <v>34</v>
      </c>
      <c r="B62" s="11" t="s">
        <v>102</v>
      </c>
      <c r="C62" s="12" t="s">
        <v>133</v>
      </c>
      <c r="D62" s="13"/>
      <c r="E62" s="14"/>
      <c r="F62" s="56"/>
      <c r="G62" s="56" t="s">
        <v>109</v>
      </c>
      <c r="H62" s="56">
        <v>1</v>
      </c>
      <c r="I62" s="56">
        <v>2.86</v>
      </c>
      <c r="J62" s="56">
        <v>17697</v>
      </c>
      <c r="K62" s="15">
        <f t="shared" si="0"/>
        <v>50613.42</v>
      </c>
      <c r="L62" s="15">
        <f t="shared" si="1"/>
        <v>50613.42</v>
      </c>
      <c r="M62" s="15"/>
      <c r="N62" s="15"/>
      <c r="O62" s="15"/>
      <c r="P62" s="15">
        <f t="shared" si="37"/>
        <v>50613.42</v>
      </c>
      <c r="Q62" s="15">
        <f t="shared" si="4"/>
        <v>101226.84</v>
      </c>
      <c r="R62" s="15"/>
      <c r="S62" s="15"/>
      <c r="T62" s="15"/>
      <c r="U62" s="15">
        <f t="shared" si="36"/>
        <v>10122.683999999999</v>
      </c>
      <c r="V62" s="15">
        <v>5309</v>
      </c>
      <c r="W62" s="15">
        <f t="shared" si="5"/>
        <v>116658.52399999999</v>
      </c>
      <c r="X62" s="19"/>
      <c r="Y62" s="16">
        <f t="shared" si="6"/>
        <v>1399902.2879999999</v>
      </c>
    </row>
    <row r="63" spans="1:25" s="10" customFormat="1" ht="118.5" customHeight="1" x14ac:dyDescent="0.25">
      <c r="A63" s="17">
        <v>35</v>
      </c>
      <c r="B63" s="11" t="s">
        <v>110</v>
      </c>
      <c r="C63" s="12" t="s">
        <v>141</v>
      </c>
      <c r="D63" s="13" t="s">
        <v>143</v>
      </c>
      <c r="E63" s="64"/>
      <c r="F63" s="48"/>
      <c r="G63" s="44" t="s">
        <v>101</v>
      </c>
      <c r="H63" s="44">
        <v>0.5</v>
      </c>
      <c r="I63" s="44">
        <v>2.84</v>
      </c>
      <c r="J63" s="45">
        <v>17697</v>
      </c>
      <c r="K63" s="15">
        <f t="shared" si="0"/>
        <v>50259.479999999996</v>
      </c>
      <c r="L63" s="15">
        <f t="shared" si="1"/>
        <v>25129.739999999998</v>
      </c>
      <c r="M63" s="18"/>
      <c r="N63" s="15"/>
      <c r="O63" s="18"/>
      <c r="P63" s="15">
        <f t="shared" si="37"/>
        <v>25129.739999999998</v>
      </c>
      <c r="Q63" s="15">
        <f t="shared" si="4"/>
        <v>50259.479999999996</v>
      </c>
      <c r="R63" s="18"/>
      <c r="S63" s="15"/>
      <c r="T63" s="15"/>
      <c r="U63" s="15">
        <f t="shared" si="36"/>
        <v>5025.9479999999994</v>
      </c>
      <c r="V63" s="18"/>
      <c r="W63" s="15">
        <f t="shared" si="5"/>
        <v>55285.427999999993</v>
      </c>
      <c r="X63" s="19"/>
      <c r="Y63" s="16">
        <f t="shared" si="6"/>
        <v>663425.13599999994</v>
      </c>
    </row>
    <row r="64" spans="1:25" s="10" customFormat="1" ht="110.25" x14ac:dyDescent="0.25">
      <c r="A64" s="17">
        <v>36</v>
      </c>
      <c r="B64" s="22" t="s">
        <v>113</v>
      </c>
      <c r="C64" s="12" t="s">
        <v>111</v>
      </c>
      <c r="D64" s="13" t="s">
        <v>112</v>
      </c>
      <c r="E64" s="14"/>
      <c r="F64" s="48"/>
      <c r="G64" s="44" t="s">
        <v>101</v>
      </c>
      <c r="H64" s="44">
        <v>1</v>
      </c>
      <c r="I64" s="44">
        <v>2.84</v>
      </c>
      <c r="J64" s="45">
        <v>17697</v>
      </c>
      <c r="K64" s="15">
        <f t="shared" si="0"/>
        <v>50259.479999999996</v>
      </c>
      <c r="L64" s="15">
        <f t="shared" si="1"/>
        <v>50259.479999999996</v>
      </c>
      <c r="M64" s="18"/>
      <c r="N64" s="15"/>
      <c r="O64" s="18"/>
      <c r="P64" s="15">
        <f t="shared" si="37"/>
        <v>50259.479999999996</v>
      </c>
      <c r="Q64" s="15">
        <f t="shared" si="4"/>
        <v>100518.95999999999</v>
      </c>
      <c r="R64" s="18"/>
      <c r="S64" s="15"/>
      <c r="T64" s="15"/>
      <c r="U64" s="15">
        <f t="shared" si="36"/>
        <v>10051.895999999999</v>
      </c>
      <c r="V64" s="18">
        <v>5309</v>
      </c>
      <c r="W64" s="15">
        <f t="shared" si="5"/>
        <v>115879.85599999999</v>
      </c>
      <c r="X64" s="19"/>
      <c r="Y64" s="16">
        <f t="shared" si="6"/>
        <v>1390558.2719999999</v>
      </c>
    </row>
    <row r="65" spans="1:25" s="10" customFormat="1" ht="108.75" customHeight="1" x14ac:dyDescent="0.25">
      <c r="A65" s="40">
        <v>37</v>
      </c>
      <c r="B65" s="11" t="s">
        <v>114</v>
      </c>
      <c r="C65" s="12" t="s">
        <v>115</v>
      </c>
      <c r="D65" s="13" t="s">
        <v>116</v>
      </c>
      <c r="E65" s="38"/>
      <c r="F65" s="48"/>
      <c r="G65" s="44" t="s">
        <v>101</v>
      </c>
      <c r="H65" s="44">
        <v>1</v>
      </c>
      <c r="I65" s="44">
        <v>2.84</v>
      </c>
      <c r="J65" s="45">
        <v>17697</v>
      </c>
      <c r="K65" s="15">
        <f t="shared" si="0"/>
        <v>50259.479999999996</v>
      </c>
      <c r="L65" s="15">
        <f t="shared" si="1"/>
        <v>50259.479999999996</v>
      </c>
      <c r="M65" s="18"/>
      <c r="N65" s="15"/>
      <c r="O65" s="18"/>
      <c r="P65" s="15">
        <f t="shared" si="37"/>
        <v>50259.479999999996</v>
      </c>
      <c r="Q65" s="15">
        <f t="shared" si="4"/>
        <v>100518.95999999999</v>
      </c>
      <c r="R65" s="18"/>
      <c r="S65" s="15"/>
      <c r="T65" s="15"/>
      <c r="U65" s="15">
        <f t="shared" si="36"/>
        <v>10051.895999999999</v>
      </c>
      <c r="V65" s="18">
        <v>5309</v>
      </c>
      <c r="W65" s="15">
        <f t="shared" si="5"/>
        <v>115879.85599999999</v>
      </c>
      <c r="X65" s="19"/>
      <c r="Y65" s="16">
        <f t="shared" si="6"/>
        <v>1390558.2719999999</v>
      </c>
    </row>
    <row r="66" spans="1:25" s="10" customFormat="1" ht="127.5" customHeight="1" x14ac:dyDescent="0.25">
      <c r="A66" s="39">
        <v>38</v>
      </c>
      <c r="B66" s="11" t="s">
        <v>117</v>
      </c>
      <c r="C66" s="12" t="s">
        <v>118</v>
      </c>
      <c r="D66" s="13" t="s">
        <v>119</v>
      </c>
      <c r="E66" s="38"/>
      <c r="F66" s="48"/>
      <c r="G66" s="44" t="s">
        <v>105</v>
      </c>
      <c r="H66" s="44">
        <v>0.5</v>
      </c>
      <c r="I66" s="44">
        <v>2.93</v>
      </c>
      <c r="J66" s="45">
        <v>17697</v>
      </c>
      <c r="K66" s="15">
        <f t="shared" si="0"/>
        <v>51852.210000000006</v>
      </c>
      <c r="L66" s="15">
        <f t="shared" si="1"/>
        <v>25926.105000000003</v>
      </c>
      <c r="M66" s="18"/>
      <c r="N66" s="15"/>
      <c r="O66" s="18"/>
      <c r="P66" s="15">
        <f t="shared" si="37"/>
        <v>25926.105000000003</v>
      </c>
      <c r="Q66" s="15">
        <f t="shared" si="4"/>
        <v>51852.210000000006</v>
      </c>
      <c r="R66" s="18"/>
      <c r="S66" s="15"/>
      <c r="T66" s="15"/>
      <c r="U66" s="15">
        <f t="shared" si="36"/>
        <v>5185.2210000000014</v>
      </c>
      <c r="V66" s="18"/>
      <c r="W66" s="15">
        <f t="shared" si="5"/>
        <v>57037.431000000011</v>
      </c>
      <c r="X66" s="19"/>
      <c r="Y66" s="16">
        <f t="shared" si="6"/>
        <v>684449.17200000014</v>
      </c>
    </row>
    <row r="67" spans="1:25" s="10" customFormat="1" ht="79.5" customHeight="1" x14ac:dyDescent="0.25">
      <c r="A67" s="17">
        <v>39</v>
      </c>
      <c r="B67" s="11" t="s">
        <v>120</v>
      </c>
      <c r="C67" s="47" t="s">
        <v>155</v>
      </c>
      <c r="D67" s="13" t="s">
        <v>156</v>
      </c>
      <c r="E67" s="38"/>
      <c r="F67" s="48"/>
      <c r="G67" s="44" t="s">
        <v>109</v>
      </c>
      <c r="H67" s="44">
        <v>1</v>
      </c>
      <c r="I67" s="44">
        <v>2.86</v>
      </c>
      <c r="J67" s="45">
        <v>17697</v>
      </c>
      <c r="K67" s="15">
        <f t="shared" si="0"/>
        <v>50613.42</v>
      </c>
      <c r="L67" s="15">
        <f t="shared" si="1"/>
        <v>50613.42</v>
      </c>
      <c r="M67" s="18"/>
      <c r="N67" s="15"/>
      <c r="O67" s="18"/>
      <c r="P67" s="15">
        <f t="shared" si="37"/>
        <v>50613.42</v>
      </c>
      <c r="Q67" s="15">
        <f t="shared" si="4"/>
        <v>101226.84</v>
      </c>
      <c r="R67" s="18"/>
      <c r="S67" s="15"/>
      <c r="T67" s="15"/>
      <c r="U67" s="15">
        <f t="shared" si="36"/>
        <v>10122.683999999999</v>
      </c>
      <c r="V67" s="18"/>
      <c r="W67" s="15">
        <f t="shared" si="5"/>
        <v>111349.52399999999</v>
      </c>
      <c r="X67" s="19"/>
      <c r="Y67" s="16">
        <f t="shared" si="6"/>
        <v>1336194.2879999999</v>
      </c>
    </row>
    <row r="68" spans="1:25" s="10" customFormat="1" ht="57" customHeight="1" x14ac:dyDescent="0.25">
      <c r="A68" s="41">
        <v>40</v>
      </c>
      <c r="B68" s="11" t="s">
        <v>121</v>
      </c>
      <c r="C68" s="12" t="s">
        <v>133</v>
      </c>
      <c r="D68" s="13"/>
      <c r="E68" s="38"/>
      <c r="F68" s="44"/>
      <c r="G68" s="44" t="s">
        <v>124</v>
      </c>
      <c r="H68" s="44">
        <v>1</v>
      </c>
      <c r="I68" s="44">
        <v>2.81</v>
      </c>
      <c r="J68" s="45">
        <v>17697</v>
      </c>
      <c r="K68" s="15">
        <f t="shared" si="0"/>
        <v>49728.57</v>
      </c>
      <c r="L68" s="15">
        <f t="shared" si="1"/>
        <v>49728.57</v>
      </c>
      <c r="M68" s="18"/>
      <c r="N68" s="15"/>
      <c r="O68" s="18"/>
      <c r="P68" s="15">
        <f t="shared" si="37"/>
        <v>49728.57</v>
      </c>
      <c r="Q68" s="15">
        <f t="shared" si="4"/>
        <v>99457.14</v>
      </c>
      <c r="R68" s="18"/>
      <c r="S68" s="15"/>
      <c r="T68" s="15"/>
      <c r="U68" s="15">
        <f t="shared" si="36"/>
        <v>9945.7139999999999</v>
      </c>
      <c r="V68" s="18"/>
      <c r="W68" s="15">
        <f t="shared" si="5"/>
        <v>109402.85399999999</v>
      </c>
      <c r="X68" s="19"/>
      <c r="Y68" s="16">
        <f t="shared" si="6"/>
        <v>1312834.2479999999</v>
      </c>
    </row>
    <row r="69" spans="1:25" s="10" customFormat="1" x14ac:dyDescent="0.25">
      <c r="A69" s="41"/>
      <c r="B69" s="24" t="s">
        <v>122</v>
      </c>
      <c r="C69" s="23"/>
      <c r="D69" s="23"/>
      <c r="E69" s="23"/>
      <c r="F69" s="23"/>
      <c r="G69" s="23"/>
      <c r="H69" s="25">
        <f>SUM(H22:H68)</f>
        <v>44.599999999999987</v>
      </c>
      <c r="I69" s="26"/>
      <c r="J69" s="26"/>
      <c r="K69" s="26">
        <f>SUM(K22:K68)</f>
        <v>3069721.6199999987</v>
      </c>
      <c r="L69" s="26">
        <f t="shared" ref="L69:Y69" si="42">SUM(L22:L68)</f>
        <v>2883089.0579999988</v>
      </c>
      <c r="M69" s="26">
        <f t="shared" si="42"/>
        <v>1615426.4024999996</v>
      </c>
      <c r="N69" s="26">
        <f t="shared" si="42"/>
        <v>969255.84149999975</v>
      </c>
      <c r="O69" s="26">
        <f t="shared" si="42"/>
        <v>151650.90210000001</v>
      </c>
      <c r="P69" s="26">
        <f t="shared" si="42"/>
        <v>1154490.3404999999</v>
      </c>
      <c r="Q69" s="26">
        <f t="shared" si="42"/>
        <v>6773912.5445999978</v>
      </c>
      <c r="R69" s="26">
        <f t="shared" si="42"/>
        <v>626306.56334999995</v>
      </c>
      <c r="S69" s="26">
        <f t="shared" si="42"/>
        <v>127102.950975</v>
      </c>
      <c r="T69" s="26">
        <f t="shared" si="42"/>
        <v>231122.81999999998</v>
      </c>
      <c r="U69" s="26">
        <f t="shared" si="42"/>
        <v>622296.77708999987</v>
      </c>
      <c r="V69" s="26">
        <f t="shared" si="42"/>
        <v>79635</v>
      </c>
      <c r="W69" s="26">
        <f t="shared" si="42"/>
        <v>8460376.6560149994</v>
      </c>
      <c r="X69" s="26">
        <f t="shared" si="42"/>
        <v>6812773.6000000006</v>
      </c>
      <c r="Y69" s="26">
        <f t="shared" si="42"/>
        <v>108337293.47218001</v>
      </c>
    </row>
    <row r="70" spans="1:25" x14ac:dyDescent="0.25">
      <c r="A70" s="4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10"/>
      <c r="Y70" s="29"/>
    </row>
    <row r="71" spans="1:25" x14ac:dyDescent="0.25">
      <c r="B71" s="76" t="s">
        <v>123</v>
      </c>
      <c r="C71" s="76"/>
      <c r="D71" s="76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10"/>
      <c r="Y71" s="30"/>
    </row>
    <row r="72" spans="1:25" x14ac:dyDescent="0.25">
      <c r="B72" s="4"/>
      <c r="V72" s="27"/>
      <c r="Y72" s="54"/>
    </row>
    <row r="73" spans="1:25" x14ac:dyDescent="0.25">
      <c r="X73" s="32"/>
      <c r="Y73" s="53"/>
    </row>
    <row r="75" spans="1:25" x14ac:dyDescent="0.25">
      <c r="Y75" s="53"/>
    </row>
  </sheetData>
  <mergeCells count="75">
    <mergeCell ref="B1:D1"/>
    <mergeCell ref="A14:Y14"/>
    <mergeCell ref="B4:D4"/>
    <mergeCell ref="W4:Y4"/>
    <mergeCell ref="B5:D5"/>
    <mergeCell ref="B6:D6"/>
    <mergeCell ref="B7:D7"/>
    <mergeCell ref="B2:D2"/>
    <mergeCell ref="B3:D3"/>
    <mergeCell ref="V1:Y1"/>
    <mergeCell ref="V2:Y2"/>
    <mergeCell ref="V3:Y3"/>
    <mergeCell ref="V5:Y5"/>
    <mergeCell ref="V6:Y6"/>
    <mergeCell ref="Y20:Y21"/>
    <mergeCell ref="W20:W21"/>
    <mergeCell ref="X20:X21"/>
    <mergeCell ref="N20:N21"/>
    <mergeCell ref="T20:T21"/>
    <mergeCell ref="U20:V20"/>
    <mergeCell ref="O20:O21"/>
    <mergeCell ref="S20:S21"/>
    <mergeCell ref="A15:Y15"/>
    <mergeCell ref="A16:Y16"/>
    <mergeCell ref="A17:Y17"/>
    <mergeCell ref="V7:Y7"/>
    <mergeCell ref="V8:Y8"/>
    <mergeCell ref="V9:Y9"/>
    <mergeCell ref="V10:Y10"/>
    <mergeCell ref="A22:A23"/>
    <mergeCell ref="Q20:Q21"/>
    <mergeCell ref="R20:R21"/>
    <mergeCell ref="A20:A21"/>
    <mergeCell ref="B20:B21"/>
    <mergeCell ref="C20:C21"/>
    <mergeCell ref="D20:D21"/>
    <mergeCell ref="E20:E21"/>
    <mergeCell ref="C22:C23"/>
    <mergeCell ref="K20:K21"/>
    <mergeCell ref="L20:L21"/>
    <mergeCell ref="M20:M21"/>
    <mergeCell ref="F20:F21"/>
    <mergeCell ref="G20:G21"/>
    <mergeCell ref="H20:H21"/>
    <mergeCell ref="I20:I21"/>
    <mergeCell ref="A31:A32"/>
    <mergeCell ref="A35:A36"/>
    <mergeCell ref="D35:D36"/>
    <mergeCell ref="A24:A25"/>
    <mergeCell ref="C31:C32"/>
    <mergeCell ref="D31:D32"/>
    <mergeCell ref="C35:C36"/>
    <mergeCell ref="A42:A43"/>
    <mergeCell ref="D44:D45"/>
    <mergeCell ref="A44:A45"/>
    <mergeCell ref="D46:D47"/>
    <mergeCell ref="C46:C47"/>
    <mergeCell ref="C44:C45"/>
    <mergeCell ref="A46:A47"/>
    <mergeCell ref="D42:D43"/>
    <mergeCell ref="C42:C43"/>
    <mergeCell ref="J20:J21"/>
    <mergeCell ref="P20:P21"/>
    <mergeCell ref="B71:D71"/>
    <mergeCell ref="E35:E36"/>
    <mergeCell ref="G46:G47"/>
    <mergeCell ref="F31:F32"/>
    <mergeCell ref="F46:F47"/>
    <mergeCell ref="E46:E47"/>
    <mergeCell ref="F35:F36"/>
    <mergeCell ref="F42:F43"/>
    <mergeCell ref="F44:F45"/>
    <mergeCell ref="E44:E45"/>
    <mergeCell ref="E42:E43"/>
    <mergeCell ref="G44:G45"/>
  </mergeCells>
  <pageMargins left="0.19685039370078741" right="0.19685039370078741" top="0.74803149606299213" bottom="0.19685039370078741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штат на 01.01.25 общая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Karlygash</cp:lastModifiedBy>
  <cp:lastPrinted>2025-09-15T05:01:01Z</cp:lastPrinted>
  <dcterms:created xsi:type="dcterms:W3CDTF">2023-10-20T10:24:51Z</dcterms:created>
  <dcterms:modified xsi:type="dcterms:W3CDTF">2026-10-08T05:35:01Z</dcterms:modified>
</cp:coreProperties>
</file>